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Encinitas\kit\"/>
    </mc:Choice>
  </mc:AlternateContent>
  <bookViews>
    <workbookView xWindow="0" yWindow="0" windowWidth="23040" windowHeight="8808" xr2:uid="{00000000-000D-0000-FFFF-FFFF00000000}"/>
  </bookViews>
  <sheets>
    <sheet name="Instructions" sheetId="4" r:id="rId1"/>
    <sheet name="Assignments" sheetId="1" r:id="rId2"/>
    <sheet name="5-district balance" sheetId="2" r:id="rId3"/>
  </sheets>
  <definedNames>
    <definedName name="Pop_Units">Assignments!$B$2:$M$2</definedName>
    <definedName name="_xlnm.Print_Area" localSheetId="1">Assignments!$B$1:$Y$67</definedName>
    <definedName name="_xlnm.Print_Titles" localSheetId="1">Assignments!$2:$2</definedName>
  </definedNames>
  <calcPr calcId="171027"/>
</workbook>
</file>

<file path=xl/calcChain.xml><?xml version="1.0" encoding="utf-8"?>
<calcChain xmlns="http://schemas.openxmlformats.org/spreadsheetml/2006/main">
  <c r="H1" i="2" l="1"/>
  <c r="M7" i="2"/>
  <c r="M10" i="2"/>
  <c r="M11" i="2"/>
  <c r="M12" i="2"/>
  <c r="M13" i="2"/>
  <c r="M15" i="2"/>
  <c r="M16" i="2"/>
  <c r="M17" i="2"/>
  <c r="M18" i="2"/>
  <c r="M20" i="2"/>
  <c r="M21" i="2"/>
  <c r="M22" i="2"/>
  <c r="M23" i="2"/>
  <c r="M25" i="2"/>
  <c r="M26" i="2"/>
  <c r="M27" i="2"/>
  <c r="M29" i="2"/>
  <c r="M30" i="2"/>
  <c r="M31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AO2" i="1"/>
  <c r="Y119" i="1" l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I8" i="2" s="1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E8" i="2"/>
  <c r="D8" i="2"/>
  <c r="C8" i="2"/>
  <c r="N7" i="2" l="1"/>
  <c r="L7" i="2"/>
  <c r="K7" i="2"/>
  <c r="J7" i="2"/>
  <c r="P22" i="2" l="1"/>
  <c r="P17" i="2"/>
  <c r="K17" i="2" l="1"/>
  <c r="N17" i="2" l="1"/>
  <c r="J22" i="2"/>
  <c r="K12" i="2"/>
  <c r="L22" i="2"/>
  <c r="N12" i="2"/>
  <c r="J12" i="2"/>
  <c r="K22" i="2"/>
  <c r="L12" i="2"/>
  <c r="N22" i="2"/>
  <c r="J17" i="2"/>
  <c r="L17" i="2"/>
  <c r="P27" i="2"/>
  <c r="P16" i="2"/>
  <c r="H11" i="2"/>
  <c r="P18" i="2"/>
  <c r="N10" i="2"/>
  <c r="AK2" i="1"/>
  <c r="AH2" i="1"/>
  <c r="P31" i="2"/>
  <c r="P30" i="2"/>
  <c r="P29" i="2"/>
  <c r="P23" i="2"/>
  <c r="P21" i="2"/>
  <c r="P20" i="2"/>
  <c r="P15" i="2"/>
  <c r="P10" i="2" l="1"/>
  <c r="P12" i="2"/>
  <c r="F9" i="2"/>
  <c r="M9" i="2" s="1"/>
  <c r="H10" i="2"/>
  <c r="K10" i="2"/>
  <c r="L10" i="2"/>
  <c r="H22" i="2"/>
  <c r="H17" i="2"/>
  <c r="J10" i="2"/>
  <c r="P25" i="2"/>
  <c r="P26" i="2"/>
  <c r="H12" i="2"/>
  <c r="K21" i="2"/>
  <c r="J25" i="2"/>
  <c r="K15" i="2"/>
  <c r="K11" i="2"/>
  <c r="K25" i="2"/>
  <c r="J20" i="2"/>
  <c r="L20" i="2"/>
  <c r="J13" i="2"/>
  <c r="J23" i="2"/>
  <c r="H16" i="2"/>
  <c r="H18" i="2"/>
  <c r="H27" i="2"/>
  <c r="L29" i="2"/>
  <c r="N15" i="2"/>
  <c r="N25" i="2"/>
  <c r="J11" i="2"/>
  <c r="J21" i="2"/>
  <c r="L25" i="2"/>
  <c r="J30" i="2"/>
  <c r="N16" i="2"/>
  <c r="N18" i="2"/>
  <c r="N27" i="2"/>
  <c r="J29" i="2"/>
  <c r="K23" i="2"/>
  <c r="J26" i="2"/>
  <c r="J15" i="2"/>
  <c r="L18" i="2"/>
  <c r="L15" i="2"/>
  <c r="N29" i="2"/>
  <c r="K18" i="2"/>
  <c r="H19" i="2"/>
  <c r="L30" i="2"/>
  <c r="N11" i="2"/>
  <c r="N21" i="2"/>
  <c r="N30" i="2"/>
  <c r="H29" i="2"/>
  <c r="N23" i="2"/>
  <c r="N31" i="2"/>
  <c r="K16" i="2"/>
  <c r="L26" i="2"/>
  <c r="J18" i="2"/>
  <c r="L16" i="2"/>
  <c r="H14" i="2"/>
  <c r="K27" i="2"/>
  <c r="H23" i="2"/>
  <c r="AB2" i="1"/>
  <c r="H20" i="2"/>
  <c r="N26" i="2"/>
  <c r="L31" i="2"/>
  <c r="K13" i="2"/>
  <c r="L27" i="2"/>
  <c r="H30" i="2"/>
  <c r="H24" i="2"/>
  <c r="J27" i="2"/>
  <c r="L21" i="2"/>
  <c r="AE2" i="1"/>
  <c r="J16" i="2"/>
  <c r="K31" i="2"/>
  <c r="H31" i="2"/>
  <c r="H25" i="2"/>
  <c r="N20" i="2"/>
  <c r="K26" i="2"/>
  <c r="G9" i="2"/>
  <c r="H8" i="2"/>
  <c r="P11" i="2"/>
  <c r="P13" i="2"/>
  <c r="H26" i="2"/>
  <c r="L23" i="2"/>
  <c r="H21" i="2"/>
  <c r="L11" i="2"/>
  <c r="K30" i="2"/>
  <c r="H15" i="2"/>
  <c r="K29" i="2"/>
  <c r="N13" i="2"/>
  <c r="L13" i="2"/>
  <c r="H13" i="2"/>
  <c r="J31" i="2"/>
  <c r="K20" i="2"/>
  <c r="H28" i="2"/>
  <c r="O10" i="2" l="1"/>
  <c r="AN2" i="1"/>
  <c r="O12" i="2"/>
  <c r="O17" i="2"/>
  <c r="O22" i="2"/>
  <c r="N9" i="2"/>
  <c r="AL2" i="1"/>
  <c r="O15" i="2"/>
  <c r="O23" i="2"/>
  <c r="O27" i="2"/>
  <c r="O13" i="2"/>
  <c r="O21" i="2"/>
  <c r="E9" i="2"/>
  <c r="L9" i="2" s="1"/>
  <c r="C9" i="2"/>
  <c r="D9" i="2"/>
  <c r="O26" i="2"/>
  <c r="O29" i="2"/>
  <c r="O20" i="2"/>
  <c r="O31" i="2"/>
  <c r="O25" i="2"/>
  <c r="O18" i="2"/>
  <c r="O11" i="2"/>
  <c r="O16" i="2"/>
  <c r="O30" i="2"/>
  <c r="I9" i="2" l="1"/>
  <c r="P9" i="2" s="1"/>
  <c r="AI2" i="1"/>
  <c r="AF2" i="1"/>
  <c r="K9" i="2"/>
  <c r="J9" i="2"/>
  <c r="AC2" i="1"/>
</calcChain>
</file>

<file path=xl/sharedStrings.xml><?xml version="1.0" encoding="utf-8"?>
<sst xmlns="http://schemas.openxmlformats.org/spreadsheetml/2006/main" count="94" uniqueCount="61">
  <si>
    <t>NH Wht</t>
  </si>
  <si>
    <t>Sums by District Assigned</t>
  </si>
  <si>
    <t>enter your name here</t>
  </si>
  <si>
    <t>Unassigned</t>
  </si>
  <si>
    <t>Total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</si>
  <si>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</si>
  <si>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</si>
  <si>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</si>
  <si>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</si>
  <si>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</si>
  <si>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</si>
  <si>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</si>
  <si>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</si>
  <si>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</si>
  <si>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</si>
  <si>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</si>
  <si>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</si>
  <si>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Voting Age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</si>
  <si>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</si>
  <si>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</si>
  <si>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</si>
  <si>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</si>
  <si>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</si>
  <si>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</si>
  <si>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</si>
  <si>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</si>
  <si>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</si>
  <si>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total</t>
  </si>
  <si>
    <t xml:space="preserve"> latino</t>
  </si>
  <si>
    <t xml:space="preserve"> asn</t>
  </si>
  <si>
    <t xml:space="preserve"> fil</t>
  </si>
  <si>
    <t>Category</t>
  </si>
  <si>
    <t>Group</t>
  </si>
  <si>
    <t>Counts</t>
  </si>
  <si>
    <t>Deviation from Ideal</t>
  </si>
  <si>
    <t>Percentages</t>
  </si>
  <si>
    <t>Ideal population:</t>
  </si>
  <si>
    <t>Total VAP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</si>
  <si>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</si>
  <si>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</si>
  <si>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</si>
  <si>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</si>
  <si>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</si>
  <si>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</si>
  <si>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</si>
  <si>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</si>
  <si>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</si>
  <si>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</si>
  <si>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</si>
  <si>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</si>
  <si>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</si>
  <si>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</si>
  <si>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2014 Registration</t>
  </si>
  <si>
    <t>Nov. 2014 Voters</t>
  </si>
  <si>
    <t>When complete, please email this file to Encinitas@NDCresearch.com</t>
  </si>
  <si>
    <t>City of Encinitas 2017 Public Participation Kit</t>
  </si>
  <si>
    <t>2) On the "Assignments" worksheet tab, enter the number of the district (1, 2, 3, 4 or 5) where you wish to assign</t>
  </si>
  <si>
    <t>a given population unit. Then check the results of your assignments on the "5-district balance" worksheet tab, which</t>
  </si>
  <si>
    <t>Instructions for Use (5 District Version)</t>
  </si>
  <si>
    <t>District (1-5)</t>
  </si>
  <si>
    <t>D5: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</si>
</sst>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  <font>
      <b/>
      <sz val="12"/>
      <name val="Garamond"/>
      <family val="1"/>
    </font>
    <font>
      <sz val="12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8" fillId="0" borderId="0" xfId="0" applyFont="1" applyFill="1" applyBorder="1" applyAlignment="1" applyProtection="1">
      <alignment horizontal="center"/>
      <protection locked="0"/>
    </xf>
    <xf numFmtId="3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9" fontId="7" fillId="0" borderId="1" xfId="2" applyFont="1" applyBorder="1" applyAlignment="1">
      <alignment horizontal="center" vertical="center"/>
    </xf>
    <xf numFmtId="9" fontId="7" fillId="0" borderId="2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7" fillId="0" borderId="4" xfId="2" applyFont="1" applyBorder="1" applyAlignment="1">
      <alignment horizontal="center" vertical="center"/>
    </xf>
    <xf numFmtId="9" fontId="7" fillId="0" borderId="5" xfId="2" applyFont="1" applyBorder="1" applyAlignment="1">
      <alignment horizontal="center" vertical="center"/>
    </xf>
    <xf numFmtId="9" fontId="7" fillId="0" borderId="6" xfId="2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0" borderId="8" xfId="2" applyFont="1" applyBorder="1" applyAlignment="1">
      <alignment horizontal="center" vertical="center"/>
    </xf>
    <xf numFmtId="9" fontId="7" fillId="0" borderId="9" xfId="2" applyNumberFormat="1" applyFont="1" applyBorder="1" applyAlignment="1">
      <alignment horizontal="center" vertical="center"/>
    </xf>
    <xf numFmtId="9" fontId="7" fillId="0" borderId="3" xfId="2" applyNumberFormat="1" applyFont="1" applyBorder="1" applyAlignment="1">
      <alignment horizontal="center" vertical="center"/>
    </xf>
    <xf numFmtId="10" fontId="7" fillId="3" borderId="6" xfId="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9" fontId="7" fillId="0" borderId="20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wrapText="1"/>
    </xf>
    <xf numFmtId="3" fontId="5" fillId="0" borderId="22" xfId="0" applyNumberFormat="1" applyFont="1" applyBorder="1" applyAlignment="1">
      <alignment horizontal="center" wrapText="1"/>
    </xf>
    <xf numFmtId="0" fontId="9" fillId="4" borderId="23" xfId="0" applyFont="1" applyFill="1" applyBorder="1" applyAlignment="1">
      <alignment horizontal="center" wrapText="1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/>
    <xf numFmtId="0" fontId="7" fillId="0" borderId="12" xfId="0" applyFont="1" applyBorder="1" applyAlignment="1">
      <alignment horizontal="center" vertical="center"/>
    </xf>
    <xf numFmtId="9" fontId="7" fillId="0" borderId="25" xfId="2" applyFont="1" applyBorder="1" applyAlignment="1">
      <alignment horizontal="center" vertical="center"/>
    </xf>
    <xf numFmtId="9" fontId="7" fillId="0" borderId="12" xfId="2" applyFont="1" applyBorder="1" applyAlignment="1">
      <alignment horizontal="center" vertical="center"/>
    </xf>
    <xf numFmtId="0" fontId="7" fillId="0" borderId="0" xfId="0" applyFo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7" fillId="0" borderId="0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3" fontId="12" fillId="0" borderId="0" xfId="0" applyNumberFormat="1" applyFont="1"/>
    <xf numFmtId="3" fontId="14" fillId="0" borderId="0" xfId="0" applyNumberFormat="1" applyFont="1"/>
    <xf numFmtId="3" fontId="14" fillId="0" borderId="25" xfId="0" applyNumberFormat="1" applyFont="1" applyBorder="1"/>
    <xf numFmtId="3" fontId="14" fillId="0" borderId="20" xfId="0" applyNumberFormat="1" applyFont="1" applyBorder="1"/>
    <xf numFmtId="3" fontId="14" fillId="0" borderId="12" xfId="0" applyNumberFormat="1" applyFont="1" applyBorder="1"/>
    <xf numFmtId="0" fontId="5" fillId="0" borderId="28" xfId="0" applyFont="1" applyBorder="1" applyAlignment="1">
      <alignment horizontal="center"/>
    </xf>
    <xf numFmtId="3" fontId="5" fillId="2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Border="1" applyAlignment="1">
      <alignment horizontal="center"/>
    </xf>
    <xf numFmtId="3" fontId="5" fillId="2" borderId="27" xfId="0" applyNumberFormat="1" applyFont="1" applyFill="1" applyBorder="1" applyAlignment="1" applyProtection="1">
      <alignment horizontal="center"/>
      <protection locked="0"/>
    </xf>
    <xf numFmtId="3" fontId="5" fillId="0" borderId="31" xfId="1" quotePrefix="1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34" xfId="1" quotePrefix="1" applyNumberFormat="1" applyFont="1" applyBorder="1" applyAlignment="1">
      <alignment horizontal="center"/>
    </xf>
    <xf numFmtId="3" fontId="5" fillId="0" borderId="30" xfId="1" quotePrefix="1" applyNumberFormat="1" applyFont="1" applyBorder="1" applyAlignment="1">
      <alignment horizontal="center"/>
    </xf>
    <xf numFmtId="3" fontId="5" fillId="0" borderId="35" xfId="1" quotePrefix="1" applyNumberFormat="1" applyFont="1" applyBorder="1" applyAlignment="1">
      <alignment horizontal="center"/>
    </xf>
    <xf numFmtId="3" fontId="5" fillId="0" borderId="32" xfId="1" quotePrefix="1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vertical="top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3" fontId="5" fillId="0" borderId="35" xfId="1" applyNumberFormat="1" applyFont="1" applyBorder="1" applyAlignment="1">
      <alignment horizontal="center" wrapText="1"/>
    </xf>
    <xf numFmtId="3" fontId="5" fillId="0" borderId="31" xfId="1" applyNumberFormat="1" applyFont="1" applyBorder="1" applyAlignment="1">
      <alignment horizontal="center" wrapText="1"/>
    </xf>
    <xf numFmtId="3" fontId="5" fillId="0" borderId="32" xfId="1" quotePrefix="1" applyNumberFormat="1" applyFont="1" applyBorder="1" applyAlignment="1">
      <alignment horizontal="center" wrapText="1"/>
    </xf>
    <xf numFmtId="3" fontId="5" fillId="0" borderId="35" xfId="1" quotePrefix="1" applyNumberFormat="1" applyFont="1" applyBorder="1" applyAlignment="1">
      <alignment horizontal="center" wrapText="1"/>
    </xf>
    <xf numFmtId="3" fontId="5" fillId="0" borderId="32" xfId="0" applyNumberFormat="1" applyFont="1" applyBorder="1" applyAlignment="1">
      <alignment horizontal="center" wrapText="1"/>
    </xf>
    <xf numFmtId="3" fontId="5" fillId="0" borderId="33" xfId="1" quotePrefix="1" applyNumberFormat="1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/>
    </xf>
    <xf numFmtId="3" fontId="5" fillId="0" borderId="40" xfId="1" quotePrefix="1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6" fillId="2" borderId="0" xfId="0" applyFont="1" applyFill="1" applyAlignment="1">
      <alignment horizontal="center"/>
    </xf>
    <xf numFmtId="0" fontId="9" fillId="4" borderId="41" xfId="0" applyFont="1" applyFill="1" applyBorder="1" applyAlignment="1">
      <alignment horizontal="left"/>
    </xf>
    <xf numFmtId="0" fontId="9" fillId="4" borderId="42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2" sqref="A2"/>
    </sheetView>
  </sheetViews>
  <sheetFormatPr defaultColWidth="9.109375" defaultRowHeight="15.6" x14ac:dyDescent="0.6"/>
  <cols>
    <col min="1" max="5" width="9.109375" style="110"/>
    <col min="6" max="6" width="11.6640625" style="110" customWidth="1"/>
    <col min="7" max="16384" width="9.109375" style="110"/>
  </cols>
  <sheetData>
    <row r="1" spans="1:8" x14ac:dyDescent="0.6">
      <c r="A1" s="109" t="s">
        <v>58</v>
      </c>
    </row>
    <row r="3" spans="1:8" x14ac:dyDescent="0.6">
      <c r="A3" s="110" t="s">
        <v>5</v>
      </c>
    </row>
    <row r="5" spans="1:8" x14ac:dyDescent="0.6">
      <c r="A5" s="110" t="s">
        <v>6</v>
      </c>
    </row>
    <row r="6" spans="1:8" x14ac:dyDescent="0.6">
      <c r="A6" s="110" t="s">
        <v>7</v>
      </c>
    </row>
    <row r="7" spans="1:8" x14ac:dyDescent="0.6">
      <c r="A7" s="110" t="s">
        <v>56</v>
      </c>
    </row>
    <row r="8" spans="1:8" x14ac:dyDescent="0.6">
      <c r="B8" s="110" t="s">
        <v>57</v>
      </c>
    </row>
    <row r="9" spans="1:8" x14ac:dyDescent="0.6">
      <c r="B9" s="110" t="s">
        <v>8</v>
      </c>
    </row>
    <row r="11" spans="1:8" x14ac:dyDescent="0.6">
      <c r="A11" s="109" t="s">
        <v>9</v>
      </c>
      <c r="B11" s="110" t="s">
        <v>10</v>
      </c>
    </row>
    <row r="12" spans="1:8" x14ac:dyDescent="0.6">
      <c r="B12" s="110" t="s">
        <v>11</v>
      </c>
      <c r="G12" s="111" t="s">
        <v>12</v>
      </c>
      <c r="H12" s="110" t="s">
        <v>13</v>
      </c>
    </row>
    <row r="14" spans="1:8" x14ac:dyDescent="0.6">
      <c r="A14" s="109" t="s">
        <v>14</v>
      </c>
    </row>
    <row r="15" spans="1:8" x14ac:dyDescent="0.6">
      <c r="B15" s="110" t="s">
        <v>54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19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6.77734375" defaultRowHeight="11.7" x14ac:dyDescent="0.45"/>
  <cols>
    <col min="1" max="1" width="6.109375" style="39" bestFit="1" customWidth="1"/>
    <col min="2" max="2" width="4.77734375" style="39" bestFit="1" customWidth="1"/>
    <col min="3" max="5" width="6.21875" style="39" customWidth="1"/>
    <col min="6" max="6" width="4.77734375" style="39" customWidth="1"/>
    <col min="7" max="7" width="6.21875" style="46" customWidth="1"/>
    <col min="8" max="10" width="6.21875" style="39" customWidth="1"/>
    <col min="11" max="11" width="5.109375" style="39" customWidth="1"/>
    <col min="12" max="15" width="6.21875" style="39" customWidth="1"/>
    <col min="16" max="16" width="5.44140625" style="39" customWidth="1"/>
    <col min="17" max="17" width="6.21875" style="46" customWidth="1"/>
    <col min="18" max="25" width="6.21875" style="39" customWidth="1"/>
    <col min="26" max="26" width="6.77734375" style="4"/>
    <col min="27" max="27" width="3.44140625" style="4" bestFit="1" customWidth="1"/>
    <col min="28" max="29" width="6.5546875" style="4" customWidth="1"/>
    <col min="30" max="30" width="3.5546875" style="4" customWidth="1"/>
    <col min="31" max="32" width="6.5546875" style="4" customWidth="1"/>
    <col min="33" max="33" width="3.5546875" style="4" customWidth="1"/>
    <col min="34" max="35" width="6.5546875" style="4" customWidth="1"/>
    <col min="36" max="36" width="3.5546875" style="4" customWidth="1"/>
    <col min="37" max="38" width="6.5546875" style="4" customWidth="1"/>
    <col min="39" max="16384" width="6.77734375" style="4"/>
  </cols>
  <sheetData>
    <row r="1" spans="1:41" ht="13.5" customHeight="1" thickBot="1" x14ac:dyDescent="0.5">
      <c r="A1" s="63"/>
      <c r="B1" s="85" t="s">
        <v>48</v>
      </c>
      <c r="C1" s="97" t="s">
        <v>16</v>
      </c>
      <c r="D1" s="98"/>
      <c r="E1" s="98"/>
      <c r="F1" s="98"/>
      <c r="G1" s="98"/>
      <c r="H1" s="98" t="s">
        <v>17</v>
      </c>
      <c r="I1" s="98"/>
      <c r="J1" s="98"/>
      <c r="K1" s="98"/>
      <c r="L1" s="98"/>
      <c r="M1" s="99" t="s">
        <v>22</v>
      </c>
      <c r="N1" s="98"/>
      <c r="O1" s="98"/>
      <c r="P1" s="98"/>
      <c r="Q1" s="98"/>
      <c r="R1" s="98" t="s">
        <v>52</v>
      </c>
      <c r="S1" s="98"/>
      <c r="T1" s="98"/>
      <c r="U1" s="98"/>
      <c r="V1" s="99" t="s">
        <v>53</v>
      </c>
      <c r="W1" s="98"/>
      <c r="X1" s="98"/>
      <c r="Y1" s="100"/>
      <c r="AA1" s="112" t="s">
        <v>47</v>
      </c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41" s="3" customFormat="1" ht="23.7" thickBot="1" x14ac:dyDescent="0.5">
      <c r="A2" s="81" t="s">
        <v>59</v>
      </c>
      <c r="B2" s="82" t="s">
        <v>49</v>
      </c>
      <c r="C2" s="86" t="s">
        <v>15</v>
      </c>
      <c r="D2" s="87" t="s">
        <v>21</v>
      </c>
      <c r="E2" s="83" t="s">
        <v>0</v>
      </c>
      <c r="F2" s="83" t="s">
        <v>51</v>
      </c>
      <c r="G2" s="88" t="s">
        <v>19</v>
      </c>
      <c r="H2" s="83" t="s">
        <v>27</v>
      </c>
      <c r="I2" s="83" t="s">
        <v>24</v>
      </c>
      <c r="J2" s="83" t="s">
        <v>25</v>
      </c>
      <c r="K2" s="83" t="s">
        <v>51</v>
      </c>
      <c r="L2" s="83" t="s">
        <v>26</v>
      </c>
      <c r="M2" s="89" t="s">
        <v>23</v>
      </c>
      <c r="N2" s="83" t="s">
        <v>24</v>
      </c>
      <c r="O2" s="83" t="s">
        <v>25</v>
      </c>
      <c r="P2" s="83" t="s">
        <v>51</v>
      </c>
      <c r="Q2" s="88" t="s">
        <v>26</v>
      </c>
      <c r="R2" s="83" t="s">
        <v>23</v>
      </c>
      <c r="S2" s="83" t="s">
        <v>28</v>
      </c>
      <c r="T2" s="84" t="s">
        <v>29</v>
      </c>
      <c r="U2" s="84" t="s">
        <v>30</v>
      </c>
      <c r="V2" s="81" t="s">
        <v>23</v>
      </c>
      <c r="W2" s="84" t="s">
        <v>28</v>
      </c>
      <c r="X2" s="84" t="s">
        <v>29</v>
      </c>
      <c r="Y2" s="90" t="s">
        <v>30</v>
      </c>
      <c r="AA2" s="42" t="s">
        <v>43</v>
      </c>
      <c r="AB2" s="40">
        <f>'5-district balance'!$C$8</f>
        <v>0</v>
      </c>
      <c r="AC2" s="40">
        <f>'5-district balance'!$C$9</f>
        <v>-11903.6</v>
      </c>
      <c r="AD2" s="42" t="s">
        <v>42</v>
      </c>
      <c r="AE2" s="40">
        <f>'5-district balance'!$D$8</f>
        <v>0</v>
      </c>
      <c r="AF2" s="40">
        <f>'5-district balance'!$D$9</f>
        <v>-11903.6</v>
      </c>
      <c r="AG2" s="42" t="s">
        <v>44</v>
      </c>
      <c r="AH2" s="40">
        <f>'5-district balance'!$E$8</f>
        <v>0</v>
      </c>
      <c r="AI2" s="40">
        <f>'5-district balance'!$E$9</f>
        <v>-11903.6</v>
      </c>
      <c r="AJ2" s="42" t="s">
        <v>45</v>
      </c>
      <c r="AK2" s="40">
        <f>'5-district balance'!$G$8</f>
        <v>0</v>
      </c>
      <c r="AL2" s="41">
        <f>'5-district balance'!$G$9</f>
        <v>-11903.6</v>
      </c>
      <c r="AM2" s="42" t="s">
        <v>60</v>
      </c>
      <c r="AN2" s="40">
        <f>'5-district balance'!$H$8</f>
        <v>59518</v>
      </c>
      <c r="AO2" s="41">
        <f>'5-district balance'!$H$9</f>
        <v>0</v>
      </c>
    </row>
    <row r="3" spans="1:41" x14ac:dyDescent="0.45">
      <c r="A3" s="66"/>
      <c r="B3" s="91">
        <v>1</v>
      </c>
      <c r="C3" s="92">
        <v>349</v>
      </c>
      <c r="D3" s="91">
        <v>19</v>
      </c>
      <c r="E3" s="91">
        <v>297</v>
      </c>
      <c r="F3" s="91">
        <v>0</v>
      </c>
      <c r="G3" s="93">
        <v>25</v>
      </c>
      <c r="H3" s="91">
        <v>231</v>
      </c>
      <c r="I3" s="91">
        <v>12</v>
      </c>
      <c r="J3" s="91">
        <v>202</v>
      </c>
      <c r="K3" s="91">
        <v>0</v>
      </c>
      <c r="L3" s="91">
        <v>13</v>
      </c>
      <c r="M3" s="92">
        <v>218.88686799999999</v>
      </c>
      <c r="N3" s="91">
        <v>8.9626560000000008</v>
      </c>
      <c r="O3" s="91">
        <v>202.59881300000001</v>
      </c>
      <c r="P3" s="91">
        <v>0</v>
      </c>
      <c r="Q3" s="93">
        <v>7.3253969999999997</v>
      </c>
      <c r="R3" s="91">
        <v>225.99999800000001</v>
      </c>
      <c r="S3" s="91">
        <v>10.304848</v>
      </c>
      <c r="T3" s="94">
        <v>9.2571429999999992</v>
      </c>
      <c r="U3" s="94">
        <v>0</v>
      </c>
      <c r="V3" s="95">
        <v>126.257143</v>
      </c>
      <c r="W3" s="94">
        <v>6.8698990000000002</v>
      </c>
      <c r="X3" s="94">
        <v>3.0857139999999998</v>
      </c>
      <c r="Y3" s="96">
        <v>0</v>
      </c>
    </row>
    <row r="4" spans="1:41" x14ac:dyDescent="0.45">
      <c r="A4" s="66"/>
      <c r="B4" s="43">
        <v>2</v>
      </c>
      <c r="C4" s="74">
        <v>454</v>
      </c>
      <c r="D4" s="43">
        <v>31</v>
      </c>
      <c r="E4" s="43">
        <v>369</v>
      </c>
      <c r="F4" s="43">
        <v>2</v>
      </c>
      <c r="G4" s="75">
        <v>47</v>
      </c>
      <c r="H4" s="43">
        <v>325</v>
      </c>
      <c r="I4" s="43">
        <v>18</v>
      </c>
      <c r="J4" s="43">
        <v>276</v>
      </c>
      <c r="K4" s="43">
        <v>2</v>
      </c>
      <c r="L4" s="43">
        <v>27</v>
      </c>
      <c r="M4" s="74">
        <v>309.13501200000002</v>
      </c>
      <c r="N4" s="43">
        <v>13.443984</v>
      </c>
      <c r="O4" s="43">
        <v>276.818196</v>
      </c>
      <c r="P4" s="43">
        <v>3.6585359999999998</v>
      </c>
      <c r="Q4" s="75">
        <v>15.214286</v>
      </c>
      <c r="R4" s="43">
        <v>339</v>
      </c>
      <c r="S4" s="43">
        <v>16.852186</v>
      </c>
      <c r="T4" s="44">
        <v>14.189552000000001</v>
      </c>
      <c r="U4" s="44">
        <v>0.94925400000000004</v>
      </c>
      <c r="V4" s="79">
        <v>183.21492599999999</v>
      </c>
      <c r="W4" s="44">
        <v>9.6497580000000003</v>
      </c>
      <c r="X4" s="44">
        <v>6.4701490000000002</v>
      </c>
      <c r="Y4" s="65">
        <v>0</v>
      </c>
    </row>
    <row r="5" spans="1:41" x14ac:dyDescent="0.45">
      <c r="A5" s="66"/>
      <c r="B5" s="43">
        <v>3</v>
      </c>
      <c r="C5" s="74">
        <v>171</v>
      </c>
      <c r="D5" s="43">
        <v>9</v>
      </c>
      <c r="E5" s="43">
        <v>145</v>
      </c>
      <c r="F5" s="43">
        <v>4</v>
      </c>
      <c r="G5" s="75">
        <v>9</v>
      </c>
      <c r="H5" s="43">
        <v>117</v>
      </c>
      <c r="I5" s="43">
        <v>5</v>
      </c>
      <c r="J5" s="43">
        <v>97</v>
      </c>
      <c r="K5" s="43">
        <v>4</v>
      </c>
      <c r="L5" s="43">
        <v>7</v>
      </c>
      <c r="M5" s="74">
        <v>115.096001</v>
      </c>
      <c r="N5" s="43">
        <v>3.7344400000000002</v>
      </c>
      <c r="O5" s="43">
        <v>97.287548000000001</v>
      </c>
      <c r="P5" s="43">
        <v>7.3170729999999997</v>
      </c>
      <c r="Q5" s="75">
        <v>3.944445</v>
      </c>
      <c r="R5" s="43">
        <v>112</v>
      </c>
      <c r="S5" s="43">
        <v>5.4991940000000001</v>
      </c>
      <c r="T5" s="44">
        <v>4.722175</v>
      </c>
      <c r="U5" s="44">
        <v>0.21790999999999999</v>
      </c>
      <c r="V5" s="79">
        <v>60.613219999999998</v>
      </c>
      <c r="W5" s="44">
        <v>3.30227</v>
      </c>
      <c r="X5" s="44">
        <v>1.9735609999999999</v>
      </c>
      <c r="Y5" s="65">
        <v>0</v>
      </c>
    </row>
    <row r="6" spans="1:41" x14ac:dyDescent="0.45">
      <c r="A6" s="66"/>
      <c r="B6" s="43">
        <v>4</v>
      </c>
      <c r="C6" s="74">
        <v>267</v>
      </c>
      <c r="D6" s="43">
        <v>9</v>
      </c>
      <c r="E6" s="43">
        <v>250</v>
      </c>
      <c r="F6" s="43">
        <v>0</v>
      </c>
      <c r="G6" s="75">
        <v>8</v>
      </c>
      <c r="H6" s="43">
        <v>184</v>
      </c>
      <c r="I6" s="43">
        <v>7</v>
      </c>
      <c r="J6" s="43">
        <v>172</v>
      </c>
      <c r="K6" s="43">
        <v>0</v>
      </c>
      <c r="L6" s="43">
        <v>5</v>
      </c>
      <c r="M6" s="74">
        <v>184.211085</v>
      </c>
      <c r="N6" s="43">
        <v>3.3000790000000002</v>
      </c>
      <c r="O6" s="43">
        <v>173.78193200000001</v>
      </c>
      <c r="P6" s="43">
        <v>0</v>
      </c>
      <c r="Q6" s="75">
        <v>7.129073</v>
      </c>
      <c r="R6" s="43">
        <v>178.00000299999999</v>
      </c>
      <c r="S6" s="43">
        <v>5.7567209999999998</v>
      </c>
      <c r="T6" s="44">
        <v>5.1714289999999998</v>
      </c>
      <c r="U6" s="44">
        <v>0</v>
      </c>
      <c r="V6" s="79">
        <v>93.171430000000001</v>
      </c>
      <c r="W6" s="44">
        <v>3.4667539999999999</v>
      </c>
      <c r="X6" s="44">
        <v>3.0571429999999999</v>
      </c>
      <c r="Y6" s="65">
        <v>0</v>
      </c>
    </row>
    <row r="7" spans="1:41" x14ac:dyDescent="0.45">
      <c r="A7" s="64"/>
      <c r="B7" s="43">
        <v>5</v>
      </c>
      <c r="C7" s="74">
        <v>349</v>
      </c>
      <c r="D7" s="43">
        <v>17</v>
      </c>
      <c r="E7" s="43">
        <v>312</v>
      </c>
      <c r="F7" s="43">
        <v>0</v>
      </c>
      <c r="G7" s="75">
        <v>15</v>
      </c>
      <c r="H7" s="43">
        <v>253</v>
      </c>
      <c r="I7" s="43">
        <v>11</v>
      </c>
      <c r="J7" s="43">
        <v>231</v>
      </c>
      <c r="K7" s="43">
        <v>0</v>
      </c>
      <c r="L7" s="43">
        <v>8</v>
      </c>
      <c r="M7" s="74">
        <v>264.81132300000002</v>
      </c>
      <c r="N7" s="43">
        <v>4.6808509999999997</v>
      </c>
      <c r="O7" s="43">
        <v>234.28518199999999</v>
      </c>
      <c r="P7" s="43">
        <v>0</v>
      </c>
      <c r="Q7" s="75">
        <v>21.754386</v>
      </c>
      <c r="R7" s="43">
        <v>262.000001</v>
      </c>
      <c r="S7" s="43">
        <v>12.702221</v>
      </c>
      <c r="T7" s="44">
        <v>10.505127</v>
      </c>
      <c r="U7" s="44">
        <v>0.818689</v>
      </c>
      <c r="V7" s="79">
        <v>142.356652</v>
      </c>
      <c r="W7" s="44">
        <v>7.0688610000000001</v>
      </c>
      <c r="X7" s="44">
        <v>5.0606099999999996</v>
      </c>
      <c r="Y7" s="65">
        <v>8.6957000000000007E-2</v>
      </c>
    </row>
    <row r="8" spans="1:41" x14ac:dyDescent="0.45">
      <c r="A8" s="66"/>
      <c r="B8" s="43">
        <v>6</v>
      </c>
      <c r="C8" s="74">
        <v>427</v>
      </c>
      <c r="D8" s="43">
        <v>29</v>
      </c>
      <c r="E8" s="43">
        <v>381</v>
      </c>
      <c r="F8" s="43">
        <v>4</v>
      </c>
      <c r="G8" s="75">
        <v>10</v>
      </c>
      <c r="H8" s="43">
        <v>344</v>
      </c>
      <c r="I8" s="43">
        <v>20</v>
      </c>
      <c r="J8" s="43">
        <v>311</v>
      </c>
      <c r="K8" s="43">
        <v>3</v>
      </c>
      <c r="L8" s="43">
        <v>7</v>
      </c>
      <c r="M8" s="74">
        <v>374.15058099999999</v>
      </c>
      <c r="N8" s="43">
        <v>4.4928249999999998</v>
      </c>
      <c r="O8" s="43">
        <v>365.10919100000001</v>
      </c>
      <c r="P8" s="43">
        <v>1.8292679999999999</v>
      </c>
      <c r="Q8" s="75">
        <v>2.7192980000000002</v>
      </c>
      <c r="R8" s="43">
        <v>356.99999800000001</v>
      </c>
      <c r="S8" s="43">
        <v>15.08456</v>
      </c>
      <c r="T8" s="44">
        <v>9.0579429999999999</v>
      </c>
      <c r="U8" s="44">
        <v>0.35184900000000002</v>
      </c>
      <c r="V8" s="79">
        <v>213.467513</v>
      </c>
      <c r="W8" s="44">
        <v>6.6164759999999996</v>
      </c>
      <c r="X8" s="44">
        <v>7.4492310000000002</v>
      </c>
      <c r="Y8" s="65">
        <v>0.14110500000000001</v>
      </c>
    </row>
    <row r="9" spans="1:41" x14ac:dyDescent="0.45">
      <c r="A9" s="66"/>
      <c r="B9" s="43">
        <v>7</v>
      </c>
      <c r="C9" s="74">
        <v>840</v>
      </c>
      <c r="D9" s="43">
        <v>55</v>
      </c>
      <c r="E9" s="43">
        <v>674</v>
      </c>
      <c r="F9" s="43">
        <v>14</v>
      </c>
      <c r="G9" s="75">
        <v>75</v>
      </c>
      <c r="H9" s="43">
        <v>566</v>
      </c>
      <c r="I9" s="43">
        <v>37</v>
      </c>
      <c r="J9" s="43">
        <v>471</v>
      </c>
      <c r="K9" s="43">
        <v>7</v>
      </c>
      <c r="L9" s="43">
        <v>40</v>
      </c>
      <c r="M9" s="74">
        <v>611.76042700000005</v>
      </c>
      <c r="N9" s="43">
        <v>15.744680000000001</v>
      </c>
      <c r="O9" s="43">
        <v>477.69834900000001</v>
      </c>
      <c r="P9" s="43">
        <v>0</v>
      </c>
      <c r="Q9" s="75">
        <v>108.771933</v>
      </c>
      <c r="R9" s="43">
        <v>521</v>
      </c>
      <c r="S9" s="43">
        <v>18.307465000000001</v>
      </c>
      <c r="T9" s="44">
        <v>13.979206</v>
      </c>
      <c r="U9" s="44">
        <v>1.644612</v>
      </c>
      <c r="V9" s="79">
        <v>293.58035000000001</v>
      </c>
      <c r="W9" s="44">
        <v>9.1537319999999998</v>
      </c>
      <c r="X9" s="44">
        <v>8.2230629999999998</v>
      </c>
      <c r="Y9" s="65">
        <v>0.82230599999999998</v>
      </c>
    </row>
    <row r="10" spans="1:41" x14ac:dyDescent="0.45">
      <c r="A10" s="66"/>
      <c r="B10" s="43">
        <v>8</v>
      </c>
      <c r="C10" s="74">
        <v>335</v>
      </c>
      <c r="D10" s="43">
        <v>31</v>
      </c>
      <c r="E10" s="43">
        <v>297</v>
      </c>
      <c r="F10" s="43">
        <v>1</v>
      </c>
      <c r="G10" s="75">
        <v>2</v>
      </c>
      <c r="H10" s="43">
        <v>250</v>
      </c>
      <c r="I10" s="43">
        <v>20</v>
      </c>
      <c r="J10" s="43">
        <v>225</v>
      </c>
      <c r="K10" s="43">
        <v>1</v>
      </c>
      <c r="L10" s="43">
        <v>2</v>
      </c>
      <c r="M10" s="74">
        <v>243.51272700000001</v>
      </c>
      <c r="N10" s="43">
        <v>8.5106380000000001</v>
      </c>
      <c r="O10" s="43">
        <v>228.19985600000001</v>
      </c>
      <c r="P10" s="43">
        <v>0</v>
      </c>
      <c r="Q10" s="75">
        <v>5.4385969999999997</v>
      </c>
      <c r="R10" s="43">
        <v>226</v>
      </c>
      <c r="S10" s="43">
        <v>13.677975</v>
      </c>
      <c r="T10" s="44">
        <v>5.3319549999999998</v>
      </c>
      <c r="U10" s="44">
        <v>2.8815789999999999</v>
      </c>
      <c r="V10" s="79">
        <v>130.883937</v>
      </c>
      <c r="W10" s="44">
        <v>4.9772290000000003</v>
      </c>
      <c r="X10" s="44">
        <v>2.7818179999999999</v>
      </c>
      <c r="Y10" s="65">
        <v>2.8815789999999999</v>
      </c>
    </row>
    <row r="11" spans="1:41" x14ac:dyDescent="0.45">
      <c r="A11" s="64"/>
      <c r="B11" s="43">
        <v>9</v>
      </c>
      <c r="C11" s="74">
        <v>355</v>
      </c>
      <c r="D11" s="43">
        <v>24</v>
      </c>
      <c r="E11" s="43">
        <v>319</v>
      </c>
      <c r="F11" s="43">
        <v>6</v>
      </c>
      <c r="G11" s="75">
        <v>5</v>
      </c>
      <c r="H11" s="43">
        <v>263</v>
      </c>
      <c r="I11" s="43">
        <v>16</v>
      </c>
      <c r="J11" s="43">
        <v>239</v>
      </c>
      <c r="K11" s="43">
        <v>3</v>
      </c>
      <c r="L11" s="43">
        <v>4</v>
      </c>
      <c r="M11" s="74">
        <v>260.084653</v>
      </c>
      <c r="N11" s="43">
        <v>6.8085100000000001</v>
      </c>
      <c r="O11" s="43">
        <v>242.39894799999999</v>
      </c>
      <c r="P11" s="43">
        <v>0</v>
      </c>
      <c r="Q11" s="75">
        <v>10.877193999999999</v>
      </c>
      <c r="R11" s="43">
        <v>231.999999</v>
      </c>
      <c r="S11" s="43">
        <v>9.3911739999999995</v>
      </c>
      <c r="T11" s="44">
        <v>6.6285720000000001</v>
      </c>
      <c r="U11" s="44">
        <v>0</v>
      </c>
      <c r="V11" s="79">
        <v>134.37922</v>
      </c>
      <c r="W11" s="44">
        <v>2.6831930000000002</v>
      </c>
      <c r="X11" s="44">
        <v>4.2181819999999997</v>
      </c>
      <c r="Y11" s="65">
        <v>0</v>
      </c>
    </row>
    <row r="12" spans="1:41" x14ac:dyDescent="0.45">
      <c r="A12" s="66"/>
      <c r="B12" s="43">
        <v>10</v>
      </c>
      <c r="C12" s="74">
        <v>567</v>
      </c>
      <c r="D12" s="43">
        <v>23</v>
      </c>
      <c r="E12" s="43">
        <v>522</v>
      </c>
      <c r="F12" s="43">
        <v>4</v>
      </c>
      <c r="G12" s="75">
        <v>11</v>
      </c>
      <c r="H12" s="43">
        <v>416</v>
      </c>
      <c r="I12" s="43">
        <v>20</v>
      </c>
      <c r="J12" s="43">
        <v>380</v>
      </c>
      <c r="K12" s="43">
        <v>2</v>
      </c>
      <c r="L12" s="43">
        <v>11</v>
      </c>
      <c r="M12" s="74">
        <v>364.90404000000001</v>
      </c>
      <c r="N12" s="43">
        <v>11.764706</v>
      </c>
      <c r="O12" s="43">
        <v>339.13933200000002</v>
      </c>
      <c r="P12" s="43">
        <v>1.142857</v>
      </c>
      <c r="Q12" s="75">
        <v>7.8571429999999998</v>
      </c>
      <c r="R12" s="43">
        <v>446</v>
      </c>
      <c r="S12" s="43">
        <v>18.320401</v>
      </c>
      <c r="T12" s="44">
        <v>4.6478869999999999</v>
      </c>
      <c r="U12" s="44">
        <v>0.21596199999999999</v>
      </c>
      <c r="V12" s="79">
        <v>267.71596599999998</v>
      </c>
      <c r="W12" s="44">
        <v>7.4002819999999998</v>
      </c>
      <c r="X12" s="44">
        <v>3.161972</v>
      </c>
      <c r="Y12" s="65">
        <v>0.10798099999999999</v>
      </c>
    </row>
    <row r="13" spans="1:41" x14ac:dyDescent="0.45">
      <c r="A13" s="66"/>
      <c r="B13" s="43">
        <v>11</v>
      </c>
      <c r="C13" s="74">
        <v>336</v>
      </c>
      <c r="D13" s="43">
        <v>8</v>
      </c>
      <c r="E13" s="43">
        <v>299</v>
      </c>
      <c r="F13" s="43">
        <v>2</v>
      </c>
      <c r="G13" s="75">
        <v>21</v>
      </c>
      <c r="H13" s="43">
        <v>264</v>
      </c>
      <c r="I13" s="43">
        <v>8</v>
      </c>
      <c r="J13" s="43">
        <v>234</v>
      </c>
      <c r="K13" s="43">
        <v>1</v>
      </c>
      <c r="L13" s="43">
        <v>17</v>
      </c>
      <c r="M13" s="74">
        <v>230.513205</v>
      </c>
      <c r="N13" s="43">
        <v>4.7058819999999999</v>
      </c>
      <c r="O13" s="43">
        <v>208.264475</v>
      </c>
      <c r="P13" s="43">
        <v>0.4</v>
      </c>
      <c r="Q13" s="75">
        <v>12.142858</v>
      </c>
      <c r="R13" s="43">
        <v>213.999999</v>
      </c>
      <c r="S13" s="43">
        <v>4.1915560000000003</v>
      </c>
      <c r="T13" s="44">
        <v>8.1583579999999998</v>
      </c>
      <c r="U13" s="44">
        <v>0</v>
      </c>
      <c r="V13" s="79">
        <v>128.65102999999999</v>
      </c>
      <c r="W13" s="44">
        <v>1.3971849999999999</v>
      </c>
      <c r="X13" s="44">
        <v>5.0205279999999997</v>
      </c>
      <c r="Y13" s="65">
        <v>0</v>
      </c>
    </row>
    <row r="14" spans="1:41" x14ac:dyDescent="0.45">
      <c r="A14" s="66"/>
      <c r="B14" s="43">
        <v>12</v>
      </c>
      <c r="C14" s="74">
        <v>171</v>
      </c>
      <c r="D14" s="43">
        <v>13</v>
      </c>
      <c r="E14" s="43">
        <v>131</v>
      </c>
      <c r="F14" s="43">
        <v>0</v>
      </c>
      <c r="G14" s="75">
        <v>25</v>
      </c>
      <c r="H14" s="43">
        <v>133</v>
      </c>
      <c r="I14" s="43">
        <v>8</v>
      </c>
      <c r="J14" s="43">
        <v>105</v>
      </c>
      <c r="K14" s="43">
        <v>0</v>
      </c>
      <c r="L14" s="43">
        <v>19</v>
      </c>
      <c r="M14" s="74">
        <v>111.729313</v>
      </c>
      <c r="N14" s="43">
        <v>4.705883</v>
      </c>
      <c r="O14" s="43">
        <v>93.452003000000005</v>
      </c>
      <c r="P14" s="43">
        <v>0</v>
      </c>
      <c r="Q14" s="75">
        <v>13.571427999999999</v>
      </c>
      <c r="R14" s="43">
        <v>119</v>
      </c>
      <c r="S14" s="43">
        <v>2.3308179999999998</v>
      </c>
      <c r="T14" s="44">
        <v>4.5366569999999999</v>
      </c>
      <c r="U14" s="44">
        <v>0</v>
      </c>
      <c r="V14" s="79">
        <v>71.539589000000007</v>
      </c>
      <c r="W14" s="44">
        <v>0.77693900000000005</v>
      </c>
      <c r="X14" s="44">
        <v>2.7917890000000001</v>
      </c>
      <c r="Y14" s="65">
        <v>0</v>
      </c>
    </row>
    <row r="15" spans="1:41" x14ac:dyDescent="0.45">
      <c r="A15" s="64"/>
      <c r="B15" s="43">
        <v>13</v>
      </c>
      <c r="C15" s="74">
        <v>713</v>
      </c>
      <c r="D15" s="43">
        <v>40</v>
      </c>
      <c r="E15" s="43">
        <v>615</v>
      </c>
      <c r="F15" s="43">
        <v>1</v>
      </c>
      <c r="G15" s="75">
        <v>52</v>
      </c>
      <c r="H15" s="43">
        <v>548</v>
      </c>
      <c r="I15" s="43">
        <v>26</v>
      </c>
      <c r="J15" s="43">
        <v>480</v>
      </c>
      <c r="K15" s="43">
        <v>1</v>
      </c>
      <c r="L15" s="43">
        <v>37</v>
      </c>
      <c r="M15" s="74">
        <v>469.33182499999998</v>
      </c>
      <c r="N15" s="43">
        <v>15.294117999999999</v>
      </c>
      <c r="O15" s="43">
        <v>427.20914900000002</v>
      </c>
      <c r="P15" s="43">
        <v>0.4</v>
      </c>
      <c r="Q15" s="75">
        <v>26.428571999999999</v>
      </c>
      <c r="R15" s="43">
        <v>561</v>
      </c>
      <c r="S15" s="43">
        <v>47.643265</v>
      </c>
      <c r="T15" s="44">
        <v>15.700735</v>
      </c>
      <c r="U15" s="44">
        <v>3.1005229999999999</v>
      </c>
      <c r="V15" s="79">
        <v>312.09947299999999</v>
      </c>
      <c r="W15" s="44">
        <v>20.590669999999999</v>
      </c>
      <c r="X15" s="44">
        <v>7.9924249999999999</v>
      </c>
      <c r="Y15" s="65">
        <v>0.94693000000000005</v>
      </c>
    </row>
    <row r="16" spans="1:41" x14ac:dyDescent="0.45">
      <c r="A16" s="66"/>
      <c r="B16" s="43">
        <v>14</v>
      </c>
      <c r="C16" s="74">
        <v>66</v>
      </c>
      <c r="D16" s="43">
        <v>2</v>
      </c>
      <c r="E16" s="43">
        <v>55</v>
      </c>
      <c r="F16" s="43">
        <v>1</v>
      </c>
      <c r="G16" s="75">
        <v>8</v>
      </c>
      <c r="H16" s="43">
        <v>54</v>
      </c>
      <c r="I16" s="43">
        <v>2</v>
      </c>
      <c r="J16" s="43">
        <v>46</v>
      </c>
      <c r="K16" s="43">
        <v>1</v>
      </c>
      <c r="L16" s="43">
        <v>5</v>
      </c>
      <c r="M16" s="74">
        <v>43.871547999999997</v>
      </c>
      <c r="N16" s="43">
        <v>1.686747</v>
      </c>
      <c r="O16" s="43">
        <v>40.518135000000001</v>
      </c>
      <c r="P16" s="43">
        <v>0</v>
      </c>
      <c r="Q16" s="75">
        <v>1.6666669999999999</v>
      </c>
      <c r="R16" s="43">
        <v>48</v>
      </c>
      <c r="S16" s="43">
        <v>1.914666</v>
      </c>
      <c r="T16" s="44">
        <v>1</v>
      </c>
      <c r="U16" s="44">
        <v>0</v>
      </c>
      <c r="V16" s="79">
        <v>27.36</v>
      </c>
      <c r="W16" s="44">
        <v>1.113178</v>
      </c>
      <c r="X16" s="44">
        <v>0</v>
      </c>
      <c r="Y16" s="65">
        <v>0</v>
      </c>
    </row>
    <row r="17" spans="1:25" x14ac:dyDescent="0.45">
      <c r="A17" s="66"/>
      <c r="B17" s="43">
        <v>15</v>
      </c>
      <c r="C17" s="74">
        <v>163</v>
      </c>
      <c r="D17" s="43">
        <v>10</v>
      </c>
      <c r="E17" s="43">
        <v>141</v>
      </c>
      <c r="F17" s="43">
        <v>2</v>
      </c>
      <c r="G17" s="75">
        <v>10</v>
      </c>
      <c r="H17" s="43">
        <v>129</v>
      </c>
      <c r="I17" s="43">
        <v>9</v>
      </c>
      <c r="J17" s="43">
        <v>111</v>
      </c>
      <c r="K17" s="43">
        <v>2</v>
      </c>
      <c r="L17" s="43">
        <v>7</v>
      </c>
      <c r="M17" s="74">
        <v>158.717816</v>
      </c>
      <c r="N17" s="43">
        <v>18.409091</v>
      </c>
      <c r="O17" s="43">
        <v>83.808727000000005</v>
      </c>
      <c r="P17" s="43">
        <v>17.5</v>
      </c>
      <c r="Q17" s="75">
        <v>39</v>
      </c>
      <c r="R17" s="43">
        <v>124.99999800000001</v>
      </c>
      <c r="S17" s="43">
        <v>12.244958</v>
      </c>
      <c r="T17" s="44">
        <v>3</v>
      </c>
      <c r="U17" s="44">
        <v>1</v>
      </c>
      <c r="V17" s="79">
        <v>69.999999000000003</v>
      </c>
      <c r="W17" s="44">
        <v>8.905424</v>
      </c>
      <c r="X17" s="44">
        <v>3</v>
      </c>
      <c r="Y17" s="65">
        <v>0</v>
      </c>
    </row>
    <row r="18" spans="1:25" x14ac:dyDescent="0.45">
      <c r="A18" s="66"/>
      <c r="B18" s="43">
        <v>16</v>
      </c>
      <c r="C18" s="74">
        <v>996</v>
      </c>
      <c r="D18" s="43">
        <v>183</v>
      </c>
      <c r="E18" s="43">
        <v>735</v>
      </c>
      <c r="F18" s="43">
        <v>6</v>
      </c>
      <c r="G18" s="75">
        <v>48</v>
      </c>
      <c r="H18" s="43">
        <v>728</v>
      </c>
      <c r="I18" s="43">
        <v>113</v>
      </c>
      <c r="J18" s="43">
        <v>563</v>
      </c>
      <c r="K18" s="43">
        <v>3</v>
      </c>
      <c r="L18" s="43">
        <v>36</v>
      </c>
      <c r="M18" s="74">
        <v>714.02027499999997</v>
      </c>
      <c r="N18" s="43">
        <v>76.351350999999994</v>
      </c>
      <c r="O18" s="43">
        <v>600.91893000000005</v>
      </c>
      <c r="P18" s="43">
        <v>3.75</v>
      </c>
      <c r="Q18" s="75">
        <v>29.999998999999999</v>
      </c>
      <c r="R18" s="43">
        <v>593.99999200000002</v>
      </c>
      <c r="S18" s="43">
        <v>52.099932000000003</v>
      </c>
      <c r="T18" s="44">
        <v>21.200789</v>
      </c>
      <c r="U18" s="44">
        <v>4.0354669999999997</v>
      </c>
      <c r="V18" s="79">
        <v>314.058359</v>
      </c>
      <c r="W18" s="44">
        <v>23.219058</v>
      </c>
      <c r="X18" s="44">
        <v>9.5769380000000002</v>
      </c>
      <c r="Y18" s="65">
        <v>0.56815800000000005</v>
      </c>
    </row>
    <row r="19" spans="1:25" x14ac:dyDescent="0.45">
      <c r="A19" s="64"/>
      <c r="B19" s="43">
        <v>17</v>
      </c>
      <c r="C19" s="74">
        <v>400</v>
      </c>
      <c r="D19" s="43">
        <v>68</v>
      </c>
      <c r="E19" s="43">
        <v>284</v>
      </c>
      <c r="F19" s="43">
        <v>8</v>
      </c>
      <c r="G19" s="75">
        <v>34</v>
      </c>
      <c r="H19" s="43">
        <v>320</v>
      </c>
      <c r="I19" s="43">
        <v>46</v>
      </c>
      <c r="J19" s="43">
        <v>241</v>
      </c>
      <c r="K19" s="43">
        <v>5</v>
      </c>
      <c r="L19" s="43">
        <v>23</v>
      </c>
      <c r="M19" s="74">
        <v>274.98199499999998</v>
      </c>
      <c r="N19" s="43">
        <v>27.058826</v>
      </c>
      <c r="O19" s="43">
        <v>214.49458999999999</v>
      </c>
      <c r="P19" s="43">
        <v>2</v>
      </c>
      <c r="Q19" s="75">
        <v>16.428571999999999</v>
      </c>
      <c r="R19" s="43">
        <v>232.99999800000001</v>
      </c>
      <c r="S19" s="43">
        <v>20.242232999999999</v>
      </c>
      <c r="T19" s="44">
        <v>5.8189390000000003</v>
      </c>
      <c r="U19" s="44">
        <v>1.2122790000000001</v>
      </c>
      <c r="V19" s="79">
        <v>131.89593600000001</v>
      </c>
      <c r="W19" s="44">
        <v>8.6366859999999992</v>
      </c>
      <c r="X19" s="44">
        <v>3.1519249999999999</v>
      </c>
      <c r="Y19" s="65">
        <v>0.48491200000000001</v>
      </c>
    </row>
    <row r="20" spans="1:25" x14ac:dyDescent="0.45">
      <c r="A20" s="66"/>
      <c r="B20" s="43">
        <v>18</v>
      </c>
      <c r="C20" s="74">
        <v>753</v>
      </c>
      <c r="D20" s="43">
        <v>112</v>
      </c>
      <c r="E20" s="43">
        <v>592</v>
      </c>
      <c r="F20" s="43">
        <v>9</v>
      </c>
      <c r="G20" s="75">
        <v>34</v>
      </c>
      <c r="H20" s="43">
        <v>580</v>
      </c>
      <c r="I20" s="43">
        <v>83</v>
      </c>
      <c r="J20" s="43">
        <v>461</v>
      </c>
      <c r="K20" s="43">
        <v>8</v>
      </c>
      <c r="L20" s="43">
        <v>23</v>
      </c>
      <c r="M20" s="74">
        <v>547.94454700000006</v>
      </c>
      <c r="N20" s="43">
        <v>55.119236000000001</v>
      </c>
      <c r="O20" s="43">
        <v>465.80386600000003</v>
      </c>
      <c r="P20" s="43">
        <v>7.45</v>
      </c>
      <c r="Q20" s="75">
        <v>18.571428000000001</v>
      </c>
      <c r="R20" s="43">
        <v>508.99999800000001</v>
      </c>
      <c r="S20" s="43">
        <v>33.789827000000002</v>
      </c>
      <c r="T20" s="44">
        <v>11.584521000000001</v>
      </c>
      <c r="U20" s="44">
        <v>0.65173099999999995</v>
      </c>
      <c r="V20" s="79">
        <v>289.75560100000001</v>
      </c>
      <c r="W20" s="44">
        <v>16.622854</v>
      </c>
      <c r="X20" s="44">
        <v>5.4663950000000003</v>
      </c>
      <c r="Y20" s="65">
        <v>0</v>
      </c>
    </row>
    <row r="21" spans="1:25" x14ac:dyDescent="0.45">
      <c r="A21" s="66"/>
      <c r="B21" s="43">
        <v>19</v>
      </c>
      <c r="C21" s="74">
        <v>607</v>
      </c>
      <c r="D21" s="43">
        <v>69</v>
      </c>
      <c r="E21" s="43">
        <v>479</v>
      </c>
      <c r="F21" s="43">
        <v>0</v>
      </c>
      <c r="G21" s="75">
        <v>48</v>
      </c>
      <c r="H21" s="43">
        <v>461</v>
      </c>
      <c r="I21" s="43">
        <v>43</v>
      </c>
      <c r="J21" s="43">
        <v>378</v>
      </c>
      <c r="K21" s="43">
        <v>0</v>
      </c>
      <c r="L21" s="43">
        <v>37</v>
      </c>
      <c r="M21" s="74">
        <v>451.66630700000002</v>
      </c>
      <c r="N21" s="43">
        <v>50.588236999999999</v>
      </c>
      <c r="O21" s="43">
        <v>359.91557699999998</v>
      </c>
      <c r="P21" s="43">
        <v>0</v>
      </c>
      <c r="Q21" s="75">
        <v>41.162500000000001</v>
      </c>
      <c r="R21" s="43">
        <v>403</v>
      </c>
      <c r="S21" s="43">
        <v>28.433074999999999</v>
      </c>
      <c r="T21" s="44">
        <v>11.352112999999999</v>
      </c>
      <c r="U21" s="44">
        <v>3.7840379999999998</v>
      </c>
      <c r="V21" s="79">
        <v>205.28403900000001</v>
      </c>
      <c r="W21" s="44">
        <v>12.636922</v>
      </c>
      <c r="X21" s="44">
        <v>2.838028</v>
      </c>
      <c r="Y21" s="65">
        <v>1.8920189999999999</v>
      </c>
    </row>
    <row r="22" spans="1:25" x14ac:dyDescent="0.45">
      <c r="A22" s="66"/>
      <c r="B22" s="43">
        <v>20</v>
      </c>
      <c r="C22" s="74">
        <v>271</v>
      </c>
      <c r="D22" s="43">
        <v>14</v>
      </c>
      <c r="E22" s="43">
        <v>250</v>
      </c>
      <c r="F22" s="43">
        <v>0</v>
      </c>
      <c r="G22" s="75">
        <v>6</v>
      </c>
      <c r="H22" s="43">
        <v>259</v>
      </c>
      <c r="I22" s="43">
        <v>11</v>
      </c>
      <c r="J22" s="43">
        <v>242</v>
      </c>
      <c r="K22" s="43">
        <v>0</v>
      </c>
      <c r="L22" s="43">
        <v>6</v>
      </c>
      <c r="M22" s="74">
        <v>238.64668699999999</v>
      </c>
      <c r="N22" s="43">
        <v>22.5</v>
      </c>
      <c r="O22" s="43">
        <v>182.71811400000001</v>
      </c>
      <c r="P22" s="43">
        <v>0</v>
      </c>
      <c r="Q22" s="75">
        <v>33.428572000000003</v>
      </c>
      <c r="R22" s="43">
        <v>212.99999800000001</v>
      </c>
      <c r="S22" s="43">
        <v>11.172577</v>
      </c>
      <c r="T22" s="44">
        <v>2.2303660000000001</v>
      </c>
      <c r="U22" s="44">
        <v>0.371728</v>
      </c>
      <c r="V22" s="79">
        <v>140.51309000000001</v>
      </c>
      <c r="W22" s="44">
        <v>6.2069869999999998</v>
      </c>
      <c r="X22" s="44">
        <v>1.4869110000000001</v>
      </c>
      <c r="Y22" s="65">
        <v>0</v>
      </c>
    </row>
    <row r="23" spans="1:25" x14ac:dyDescent="0.45">
      <c r="A23" s="64"/>
      <c r="B23" s="43">
        <v>21</v>
      </c>
      <c r="C23" s="74">
        <v>576</v>
      </c>
      <c r="D23" s="43">
        <v>44</v>
      </c>
      <c r="E23" s="43">
        <v>494</v>
      </c>
      <c r="F23" s="43">
        <v>5</v>
      </c>
      <c r="G23" s="75">
        <v>25</v>
      </c>
      <c r="H23" s="43">
        <v>433</v>
      </c>
      <c r="I23" s="43">
        <v>34</v>
      </c>
      <c r="J23" s="43">
        <v>374</v>
      </c>
      <c r="K23" s="43">
        <v>2</v>
      </c>
      <c r="L23" s="43">
        <v>19</v>
      </c>
      <c r="M23" s="74">
        <v>436.76319799999999</v>
      </c>
      <c r="N23" s="43">
        <v>34.404763000000003</v>
      </c>
      <c r="O23" s="43">
        <v>378.22382399999998</v>
      </c>
      <c r="P23" s="43">
        <v>10</v>
      </c>
      <c r="Q23" s="75">
        <v>9.1346159999999994</v>
      </c>
      <c r="R23" s="43">
        <v>433.999999</v>
      </c>
      <c r="S23" s="43">
        <v>25.603093999999999</v>
      </c>
      <c r="T23" s="44">
        <v>6</v>
      </c>
      <c r="U23" s="44">
        <v>1</v>
      </c>
      <c r="V23" s="79">
        <v>250.99999800000001</v>
      </c>
      <c r="W23" s="44">
        <v>10.018602</v>
      </c>
      <c r="X23" s="44">
        <v>3</v>
      </c>
      <c r="Y23" s="65">
        <v>1</v>
      </c>
    </row>
    <row r="24" spans="1:25" x14ac:dyDescent="0.45">
      <c r="A24" s="66"/>
      <c r="B24" s="43">
        <v>22</v>
      </c>
      <c r="C24" s="74">
        <v>259</v>
      </c>
      <c r="D24" s="43">
        <v>11</v>
      </c>
      <c r="E24" s="43">
        <v>238</v>
      </c>
      <c r="F24" s="43">
        <v>0</v>
      </c>
      <c r="G24" s="75">
        <v>5</v>
      </c>
      <c r="H24" s="43">
        <v>258</v>
      </c>
      <c r="I24" s="43">
        <v>11</v>
      </c>
      <c r="J24" s="43">
        <v>237</v>
      </c>
      <c r="K24" s="43">
        <v>0</v>
      </c>
      <c r="L24" s="43">
        <v>5</v>
      </c>
      <c r="M24" s="74">
        <v>229.30008599999999</v>
      </c>
      <c r="N24" s="43">
        <v>22.5</v>
      </c>
      <c r="O24" s="43">
        <v>178.94294400000001</v>
      </c>
      <c r="P24" s="43">
        <v>0</v>
      </c>
      <c r="Q24" s="75">
        <v>27.857144999999999</v>
      </c>
      <c r="R24" s="43">
        <v>227.99999800000001</v>
      </c>
      <c r="S24" s="43">
        <v>11.959377999999999</v>
      </c>
      <c r="T24" s="44">
        <v>2.387435</v>
      </c>
      <c r="U24" s="44">
        <v>0.39790599999999998</v>
      </c>
      <c r="V24" s="79">
        <v>150.408377</v>
      </c>
      <c r="W24" s="44">
        <v>6.6440989999999998</v>
      </c>
      <c r="X24" s="44">
        <v>1.591623</v>
      </c>
      <c r="Y24" s="65">
        <v>0</v>
      </c>
    </row>
    <row r="25" spans="1:25" x14ac:dyDescent="0.45">
      <c r="A25" s="66"/>
      <c r="B25" s="43">
        <v>23</v>
      </c>
      <c r="C25" s="74">
        <v>626</v>
      </c>
      <c r="D25" s="43">
        <v>168</v>
      </c>
      <c r="E25" s="43">
        <v>409</v>
      </c>
      <c r="F25" s="43">
        <v>5</v>
      </c>
      <c r="G25" s="75">
        <v>20</v>
      </c>
      <c r="H25" s="43">
        <v>452</v>
      </c>
      <c r="I25" s="43">
        <v>107</v>
      </c>
      <c r="J25" s="43">
        <v>307</v>
      </c>
      <c r="K25" s="43">
        <v>4</v>
      </c>
      <c r="L25" s="43">
        <v>17</v>
      </c>
      <c r="M25" s="74">
        <v>485.35332199999999</v>
      </c>
      <c r="N25" s="43">
        <v>75.234375</v>
      </c>
      <c r="O25" s="43">
        <v>389.84126900000001</v>
      </c>
      <c r="P25" s="43">
        <v>0</v>
      </c>
      <c r="Q25" s="75">
        <v>16.585366</v>
      </c>
      <c r="R25" s="43">
        <v>374</v>
      </c>
      <c r="S25" s="43">
        <v>43.148899</v>
      </c>
      <c r="T25" s="44">
        <v>14.476190000000001</v>
      </c>
      <c r="U25" s="44">
        <v>0</v>
      </c>
      <c r="V25" s="79">
        <v>178.666664</v>
      </c>
      <c r="W25" s="44">
        <v>12.563008999999999</v>
      </c>
      <c r="X25" s="44">
        <v>1.3333330000000001</v>
      </c>
      <c r="Y25" s="65">
        <v>0</v>
      </c>
    </row>
    <row r="26" spans="1:25" x14ac:dyDescent="0.45">
      <c r="A26" s="66"/>
      <c r="B26" s="43">
        <v>24</v>
      </c>
      <c r="C26" s="74">
        <v>0</v>
      </c>
      <c r="D26" s="43">
        <v>0</v>
      </c>
      <c r="E26" s="43">
        <v>0</v>
      </c>
      <c r="F26" s="43">
        <v>0</v>
      </c>
      <c r="G26" s="75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74">
        <v>0</v>
      </c>
      <c r="N26" s="43">
        <v>0</v>
      </c>
      <c r="O26" s="43">
        <v>0</v>
      </c>
      <c r="P26" s="43">
        <v>0</v>
      </c>
      <c r="Q26" s="75">
        <v>0</v>
      </c>
      <c r="R26" s="43">
        <v>0</v>
      </c>
      <c r="S26" s="43">
        <v>0</v>
      </c>
      <c r="T26" s="44">
        <v>0</v>
      </c>
      <c r="U26" s="44">
        <v>0</v>
      </c>
      <c r="V26" s="79">
        <v>0</v>
      </c>
      <c r="W26" s="44">
        <v>0</v>
      </c>
      <c r="X26" s="44">
        <v>0</v>
      </c>
      <c r="Y26" s="65">
        <v>0</v>
      </c>
    </row>
    <row r="27" spans="1:25" x14ac:dyDescent="0.45">
      <c r="A27" s="64"/>
      <c r="B27" s="43">
        <v>25</v>
      </c>
      <c r="C27" s="74">
        <v>929</v>
      </c>
      <c r="D27" s="43">
        <v>54</v>
      </c>
      <c r="E27" s="43">
        <v>787</v>
      </c>
      <c r="F27" s="43">
        <v>2</v>
      </c>
      <c r="G27" s="75">
        <v>75</v>
      </c>
      <c r="H27" s="43">
        <v>666</v>
      </c>
      <c r="I27" s="43">
        <v>33</v>
      </c>
      <c r="J27" s="43">
        <v>581</v>
      </c>
      <c r="K27" s="43">
        <v>1</v>
      </c>
      <c r="L27" s="43">
        <v>45</v>
      </c>
      <c r="M27" s="74">
        <v>640.747748</v>
      </c>
      <c r="N27" s="43">
        <v>36.794119999999999</v>
      </c>
      <c r="O27" s="43">
        <v>550.27758400000005</v>
      </c>
      <c r="P27" s="43">
        <v>0.57142899999999996</v>
      </c>
      <c r="Q27" s="75">
        <v>49.104604999999999</v>
      </c>
      <c r="R27" s="43">
        <v>625</v>
      </c>
      <c r="S27" s="43">
        <v>34.297440000000002</v>
      </c>
      <c r="T27" s="44">
        <v>20.406320000000001</v>
      </c>
      <c r="U27" s="44">
        <v>5</v>
      </c>
      <c r="V27" s="79">
        <v>339.70203199999997</v>
      </c>
      <c r="W27" s="44">
        <v>16.926337</v>
      </c>
      <c r="X27" s="44">
        <v>7.6027089999999999</v>
      </c>
      <c r="Y27" s="65">
        <v>3</v>
      </c>
    </row>
    <row r="28" spans="1:25" x14ac:dyDescent="0.45">
      <c r="A28" s="66"/>
      <c r="B28" s="43">
        <v>26</v>
      </c>
      <c r="C28" s="74">
        <v>19</v>
      </c>
      <c r="D28" s="43">
        <v>7</v>
      </c>
      <c r="E28" s="43">
        <v>10</v>
      </c>
      <c r="F28" s="43">
        <v>0</v>
      </c>
      <c r="G28" s="75">
        <v>1</v>
      </c>
      <c r="H28" s="43">
        <v>15</v>
      </c>
      <c r="I28" s="43">
        <v>5</v>
      </c>
      <c r="J28" s="43">
        <v>8</v>
      </c>
      <c r="K28" s="43">
        <v>0</v>
      </c>
      <c r="L28" s="43">
        <v>1</v>
      </c>
      <c r="M28" s="74">
        <v>36.596831999999999</v>
      </c>
      <c r="N28" s="43">
        <v>4.2168669999999997</v>
      </c>
      <c r="O28" s="43">
        <v>7.0466319999999998</v>
      </c>
      <c r="P28" s="43">
        <v>0</v>
      </c>
      <c r="Q28" s="75">
        <v>0.33333299999999999</v>
      </c>
      <c r="R28" s="43">
        <v>7</v>
      </c>
      <c r="S28" s="43">
        <v>0.31169000000000002</v>
      </c>
      <c r="T28" s="44">
        <v>0</v>
      </c>
      <c r="U28" s="44">
        <v>0</v>
      </c>
      <c r="V28" s="79">
        <v>3.64</v>
      </c>
      <c r="W28" s="44">
        <v>0</v>
      </c>
      <c r="X28" s="44">
        <v>0</v>
      </c>
      <c r="Y28" s="65">
        <v>0</v>
      </c>
    </row>
    <row r="29" spans="1:25" x14ac:dyDescent="0.45">
      <c r="A29" s="66"/>
      <c r="B29" s="43">
        <v>27</v>
      </c>
      <c r="C29" s="74">
        <v>337</v>
      </c>
      <c r="D29" s="43">
        <v>41</v>
      </c>
      <c r="E29" s="43">
        <v>266</v>
      </c>
      <c r="F29" s="43">
        <v>3</v>
      </c>
      <c r="G29" s="75">
        <v>25</v>
      </c>
      <c r="H29" s="43">
        <v>273</v>
      </c>
      <c r="I29" s="43">
        <v>33</v>
      </c>
      <c r="J29" s="43">
        <v>221</v>
      </c>
      <c r="K29" s="43">
        <v>3</v>
      </c>
      <c r="L29" s="43">
        <v>15</v>
      </c>
      <c r="M29" s="74">
        <v>168.9349</v>
      </c>
      <c r="N29" s="43">
        <v>3.3673470000000001</v>
      </c>
      <c r="O29" s="43">
        <v>148.06754900000001</v>
      </c>
      <c r="P29" s="43">
        <v>0</v>
      </c>
      <c r="Q29" s="75">
        <v>10</v>
      </c>
      <c r="R29" s="43">
        <v>224.00000199999999</v>
      </c>
      <c r="S29" s="43">
        <v>9.8791320000000002</v>
      </c>
      <c r="T29" s="44">
        <v>3.1726860000000001</v>
      </c>
      <c r="U29" s="44">
        <v>1.5508519999999999</v>
      </c>
      <c r="V29" s="79">
        <v>139.431004</v>
      </c>
      <c r="W29" s="44">
        <v>5.7412390000000002</v>
      </c>
      <c r="X29" s="44">
        <v>1.531083</v>
      </c>
      <c r="Y29" s="65">
        <v>0</v>
      </c>
    </row>
    <row r="30" spans="1:25" x14ac:dyDescent="0.45">
      <c r="A30" s="66"/>
      <c r="B30" s="43">
        <v>28</v>
      </c>
      <c r="C30" s="74">
        <v>695</v>
      </c>
      <c r="D30" s="43">
        <v>131</v>
      </c>
      <c r="E30" s="43">
        <v>518</v>
      </c>
      <c r="F30" s="43">
        <v>0</v>
      </c>
      <c r="G30" s="75">
        <v>39</v>
      </c>
      <c r="H30" s="43">
        <v>501</v>
      </c>
      <c r="I30" s="43">
        <v>85</v>
      </c>
      <c r="J30" s="43">
        <v>386</v>
      </c>
      <c r="K30" s="43">
        <v>0</v>
      </c>
      <c r="L30" s="43">
        <v>24</v>
      </c>
      <c r="M30" s="74">
        <v>573.64667499999996</v>
      </c>
      <c r="N30" s="43">
        <v>59.765625</v>
      </c>
      <c r="O30" s="43">
        <v>490.15874100000002</v>
      </c>
      <c r="P30" s="43">
        <v>0</v>
      </c>
      <c r="Q30" s="75">
        <v>23.414632999999998</v>
      </c>
      <c r="R30" s="43">
        <v>425</v>
      </c>
      <c r="S30" s="43">
        <v>39.443125999999999</v>
      </c>
      <c r="T30" s="44">
        <v>9.6969700000000003</v>
      </c>
      <c r="U30" s="44">
        <v>6.4935000000000007E-2</v>
      </c>
      <c r="V30" s="79">
        <v>235.71428399999999</v>
      </c>
      <c r="W30" s="44">
        <v>6.4092070000000003</v>
      </c>
      <c r="X30" s="44">
        <v>6.753247</v>
      </c>
      <c r="Y30" s="65">
        <v>0</v>
      </c>
    </row>
    <row r="31" spans="1:25" x14ac:dyDescent="0.45">
      <c r="A31" s="64"/>
      <c r="B31" s="43">
        <v>29</v>
      </c>
      <c r="C31" s="74">
        <v>522</v>
      </c>
      <c r="D31" s="43">
        <v>46</v>
      </c>
      <c r="E31" s="43">
        <v>437</v>
      </c>
      <c r="F31" s="43">
        <v>0</v>
      </c>
      <c r="G31" s="75">
        <v>34</v>
      </c>
      <c r="H31" s="43">
        <v>358</v>
      </c>
      <c r="I31" s="43">
        <v>28</v>
      </c>
      <c r="J31" s="43">
        <v>308</v>
      </c>
      <c r="K31" s="43">
        <v>0</v>
      </c>
      <c r="L31" s="43">
        <v>18</v>
      </c>
      <c r="M31" s="74">
        <v>348.46561300000002</v>
      </c>
      <c r="N31" s="43">
        <v>28.333335000000002</v>
      </c>
      <c r="O31" s="43">
        <v>311.47843899999998</v>
      </c>
      <c r="P31" s="43">
        <v>0</v>
      </c>
      <c r="Q31" s="75">
        <v>8.6538459999999997</v>
      </c>
      <c r="R31" s="43">
        <v>298</v>
      </c>
      <c r="S31" s="43">
        <v>20.545027999999999</v>
      </c>
      <c r="T31" s="44">
        <v>7.2024169999999996</v>
      </c>
      <c r="U31" s="44">
        <v>0</v>
      </c>
      <c r="V31" s="79">
        <v>174.20846</v>
      </c>
      <c r="W31" s="44">
        <v>8.5186700000000002</v>
      </c>
      <c r="X31" s="44">
        <v>4.5015109999999998</v>
      </c>
      <c r="Y31" s="65">
        <v>0</v>
      </c>
    </row>
    <row r="32" spans="1:25" x14ac:dyDescent="0.45">
      <c r="A32" s="66"/>
      <c r="B32" s="43">
        <v>30</v>
      </c>
      <c r="C32" s="74">
        <v>789</v>
      </c>
      <c r="D32" s="43">
        <v>67</v>
      </c>
      <c r="E32" s="43">
        <v>675</v>
      </c>
      <c r="F32" s="43">
        <v>1</v>
      </c>
      <c r="G32" s="75">
        <v>29</v>
      </c>
      <c r="H32" s="43">
        <v>579</v>
      </c>
      <c r="I32" s="43">
        <v>38</v>
      </c>
      <c r="J32" s="43">
        <v>509</v>
      </c>
      <c r="K32" s="43">
        <v>0</v>
      </c>
      <c r="L32" s="43">
        <v>20</v>
      </c>
      <c r="M32" s="74">
        <v>380.73523599999999</v>
      </c>
      <c r="N32" s="43">
        <v>3.877551</v>
      </c>
      <c r="O32" s="43">
        <v>341.02436699999998</v>
      </c>
      <c r="P32" s="43">
        <v>0</v>
      </c>
      <c r="Q32" s="75">
        <v>13.333334000000001</v>
      </c>
      <c r="R32" s="43">
        <v>546.00000299999999</v>
      </c>
      <c r="S32" s="43">
        <v>6.679068</v>
      </c>
      <c r="T32" s="44">
        <v>12</v>
      </c>
      <c r="U32" s="44">
        <v>0</v>
      </c>
      <c r="V32" s="79">
        <v>295.00000199999999</v>
      </c>
      <c r="W32" s="44">
        <v>3.339534</v>
      </c>
      <c r="X32" s="44">
        <v>10</v>
      </c>
      <c r="Y32" s="65">
        <v>0</v>
      </c>
    </row>
    <row r="33" spans="1:25" x14ac:dyDescent="0.45">
      <c r="A33" s="66"/>
      <c r="B33" s="43">
        <v>31</v>
      </c>
      <c r="C33" s="74">
        <v>420</v>
      </c>
      <c r="D33" s="43">
        <v>40</v>
      </c>
      <c r="E33" s="43">
        <v>357</v>
      </c>
      <c r="F33" s="43">
        <v>2</v>
      </c>
      <c r="G33" s="75">
        <v>20</v>
      </c>
      <c r="H33" s="43">
        <v>359</v>
      </c>
      <c r="I33" s="43">
        <v>35</v>
      </c>
      <c r="J33" s="43">
        <v>304</v>
      </c>
      <c r="K33" s="43">
        <v>2</v>
      </c>
      <c r="L33" s="43">
        <v>17</v>
      </c>
      <c r="M33" s="74">
        <v>413.335399</v>
      </c>
      <c r="N33" s="43">
        <v>71.590909999999994</v>
      </c>
      <c r="O33" s="43">
        <v>229.53020100000001</v>
      </c>
      <c r="P33" s="43">
        <v>17.5</v>
      </c>
      <c r="Q33" s="75">
        <v>94.714292</v>
      </c>
      <c r="R33" s="43">
        <v>285</v>
      </c>
      <c r="S33" s="43">
        <v>23.132141000000001</v>
      </c>
      <c r="T33" s="44">
        <v>6.9440790000000003</v>
      </c>
      <c r="U33" s="44">
        <v>0.57578600000000002</v>
      </c>
      <c r="V33" s="79">
        <v>157.01954900000001</v>
      </c>
      <c r="W33" s="44">
        <v>6.2155440000000004</v>
      </c>
      <c r="X33" s="44">
        <v>2.7393149999999999</v>
      </c>
      <c r="Y33" s="65">
        <v>0</v>
      </c>
    </row>
    <row r="34" spans="1:25" x14ac:dyDescent="0.45">
      <c r="A34" s="66"/>
      <c r="B34" s="43">
        <v>32</v>
      </c>
      <c r="C34" s="74">
        <v>299</v>
      </c>
      <c r="D34" s="43">
        <v>23</v>
      </c>
      <c r="E34" s="43">
        <v>251</v>
      </c>
      <c r="F34" s="43">
        <v>3</v>
      </c>
      <c r="G34" s="75">
        <v>15</v>
      </c>
      <c r="H34" s="43">
        <v>222</v>
      </c>
      <c r="I34" s="43">
        <v>17</v>
      </c>
      <c r="J34" s="43">
        <v>190</v>
      </c>
      <c r="K34" s="43">
        <v>2</v>
      </c>
      <c r="L34" s="43">
        <v>8</v>
      </c>
      <c r="M34" s="74">
        <v>228.19432800000001</v>
      </c>
      <c r="N34" s="43">
        <v>17.202382</v>
      </c>
      <c r="O34" s="43">
        <v>192.14579000000001</v>
      </c>
      <c r="P34" s="43">
        <v>10</v>
      </c>
      <c r="Q34" s="75">
        <v>3.8461539999999999</v>
      </c>
      <c r="R34" s="43">
        <v>187.00000399999999</v>
      </c>
      <c r="S34" s="43">
        <v>12.89235</v>
      </c>
      <c r="T34" s="44">
        <v>4.5196379999999996</v>
      </c>
      <c r="U34" s="44">
        <v>0</v>
      </c>
      <c r="V34" s="79">
        <v>109.318735</v>
      </c>
      <c r="W34" s="44">
        <v>5.3456089999999996</v>
      </c>
      <c r="X34" s="44">
        <v>2.824773</v>
      </c>
      <c r="Y34" s="65">
        <v>0</v>
      </c>
    </row>
    <row r="35" spans="1:25" x14ac:dyDescent="0.45">
      <c r="A35" s="64"/>
      <c r="B35" s="43">
        <v>33</v>
      </c>
      <c r="C35" s="74">
        <v>698</v>
      </c>
      <c r="D35" s="43">
        <v>42</v>
      </c>
      <c r="E35" s="43">
        <v>581</v>
      </c>
      <c r="F35" s="43">
        <v>5</v>
      </c>
      <c r="G35" s="75">
        <v>65</v>
      </c>
      <c r="H35" s="43">
        <v>514</v>
      </c>
      <c r="I35" s="43">
        <v>28</v>
      </c>
      <c r="J35" s="43">
        <v>437</v>
      </c>
      <c r="K35" s="43">
        <v>4</v>
      </c>
      <c r="L35" s="43">
        <v>43</v>
      </c>
      <c r="M35" s="74">
        <v>483.42514599999998</v>
      </c>
      <c r="N35" s="43">
        <v>19.411764999999999</v>
      </c>
      <c r="O35" s="43">
        <v>410.37944800000002</v>
      </c>
      <c r="P35" s="43">
        <v>8.0714290000000002</v>
      </c>
      <c r="Q35" s="75">
        <v>45.5625</v>
      </c>
      <c r="R35" s="43">
        <v>586.00000399999999</v>
      </c>
      <c r="S35" s="43">
        <v>36.77355</v>
      </c>
      <c r="T35" s="44">
        <v>31.184289</v>
      </c>
      <c r="U35" s="44">
        <v>1</v>
      </c>
      <c r="V35" s="79">
        <v>341.645015</v>
      </c>
      <c r="W35" s="44">
        <v>19.211569000000001</v>
      </c>
      <c r="X35" s="44">
        <v>19.740182000000001</v>
      </c>
      <c r="Y35" s="65">
        <v>0</v>
      </c>
    </row>
    <row r="36" spans="1:25" x14ac:dyDescent="0.45">
      <c r="A36" s="66"/>
      <c r="B36" s="43">
        <v>34</v>
      </c>
      <c r="C36" s="74">
        <v>246</v>
      </c>
      <c r="D36" s="43">
        <v>13</v>
      </c>
      <c r="E36" s="43">
        <v>223</v>
      </c>
      <c r="F36" s="43">
        <v>2</v>
      </c>
      <c r="G36" s="75">
        <v>8</v>
      </c>
      <c r="H36" s="43">
        <v>162</v>
      </c>
      <c r="I36" s="43">
        <v>8</v>
      </c>
      <c r="J36" s="43">
        <v>146</v>
      </c>
      <c r="K36" s="43">
        <v>1</v>
      </c>
      <c r="L36" s="43">
        <v>7</v>
      </c>
      <c r="M36" s="74">
        <v>152.64447200000001</v>
      </c>
      <c r="N36" s="43">
        <v>6.0294119999999998</v>
      </c>
      <c r="O36" s="43">
        <v>138.49560600000001</v>
      </c>
      <c r="P36" s="43">
        <v>0.57142899999999996</v>
      </c>
      <c r="Q36" s="75">
        <v>7.5480270000000003</v>
      </c>
      <c r="R36" s="43">
        <v>176</v>
      </c>
      <c r="S36" s="43">
        <v>10.171884</v>
      </c>
      <c r="T36" s="44">
        <v>5.5620770000000004</v>
      </c>
      <c r="U36" s="44">
        <v>0</v>
      </c>
      <c r="V36" s="79">
        <v>89.787811000000005</v>
      </c>
      <c r="W36" s="44">
        <v>5.3070700000000004</v>
      </c>
      <c r="X36" s="44">
        <v>2.3837470000000001</v>
      </c>
      <c r="Y36" s="65">
        <v>0</v>
      </c>
    </row>
    <row r="37" spans="1:25" x14ac:dyDescent="0.45">
      <c r="A37" s="66"/>
      <c r="B37" s="43">
        <v>35</v>
      </c>
      <c r="C37" s="74">
        <v>168</v>
      </c>
      <c r="D37" s="43">
        <v>8</v>
      </c>
      <c r="E37" s="43">
        <v>146</v>
      </c>
      <c r="F37" s="43">
        <v>3</v>
      </c>
      <c r="G37" s="75">
        <v>10</v>
      </c>
      <c r="H37" s="43">
        <v>117</v>
      </c>
      <c r="I37" s="43">
        <v>5</v>
      </c>
      <c r="J37" s="43">
        <v>102</v>
      </c>
      <c r="K37" s="43">
        <v>2</v>
      </c>
      <c r="L37" s="43">
        <v>7</v>
      </c>
      <c r="M37" s="74">
        <v>121.576854</v>
      </c>
      <c r="N37" s="43">
        <v>5.0595239999999997</v>
      </c>
      <c r="O37" s="43">
        <v>103.151951</v>
      </c>
      <c r="P37" s="43">
        <v>10</v>
      </c>
      <c r="Q37" s="75">
        <v>3.3653849999999998</v>
      </c>
      <c r="R37" s="43">
        <v>128</v>
      </c>
      <c r="S37" s="43">
        <v>8.8247099999999996</v>
      </c>
      <c r="T37" s="44">
        <v>3.093655</v>
      </c>
      <c r="U37" s="44">
        <v>0</v>
      </c>
      <c r="V37" s="79">
        <v>74.827791000000005</v>
      </c>
      <c r="W37" s="44">
        <v>3.6590259999999999</v>
      </c>
      <c r="X37" s="44">
        <v>1.933535</v>
      </c>
      <c r="Y37" s="65">
        <v>0</v>
      </c>
    </row>
    <row r="38" spans="1:25" x14ac:dyDescent="0.45">
      <c r="A38" s="66"/>
      <c r="B38" s="43">
        <v>36</v>
      </c>
      <c r="C38" s="74">
        <v>392</v>
      </c>
      <c r="D38" s="43">
        <v>56</v>
      </c>
      <c r="E38" s="43">
        <v>311</v>
      </c>
      <c r="F38" s="43">
        <v>0</v>
      </c>
      <c r="G38" s="75">
        <v>17</v>
      </c>
      <c r="H38" s="43">
        <v>329</v>
      </c>
      <c r="I38" s="43">
        <v>42</v>
      </c>
      <c r="J38" s="43">
        <v>268</v>
      </c>
      <c r="K38" s="43">
        <v>0</v>
      </c>
      <c r="L38" s="43">
        <v>14</v>
      </c>
      <c r="M38" s="74">
        <v>251.91185999999999</v>
      </c>
      <c r="N38" s="43">
        <v>41.885536000000002</v>
      </c>
      <c r="O38" s="43">
        <v>200.07198199999999</v>
      </c>
      <c r="P38" s="43">
        <v>0</v>
      </c>
      <c r="Q38" s="75">
        <v>9.9543379999999999</v>
      </c>
      <c r="R38" s="43">
        <v>264.999999</v>
      </c>
      <c r="S38" s="43">
        <v>15.510783999999999</v>
      </c>
      <c r="T38" s="44">
        <v>2.3820030000000001</v>
      </c>
      <c r="U38" s="44">
        <v>0.212224</v>
      </c>
      <c r="V38" s="79">
        <v>152.28013300000001</v>
      </c>
      <c r="W38" s="44">
        <v>3.9537659999999999</v>
      </c>
      <c r="X38" s="44">
        <v>1.1697789999999999</v>
      </c>
      <c r="Y38" s="65">
        <v>0</v>
      </c>
    </row>
    <row r="39" spans="1:25" x14ac:dyDescent="0.45">
      <c r="A39" s="64"/>
      <c r="B39" s="43">
        <v>37</v>
      </c>
      <c r="C39" s="74">
        <v>904</v>
      </c>
      <c r="D39" s="43">
        <v>84</v>
      </c>
      <c r="E39" s="43">
        <v>717</v>
      </c>
      <c r="F39" s="43">
        <v>10</v>
      </c>
      <c r="G39" s="75">
        <v>84</v>
      </c>
      <c r="H39" s="43">
        <v>689</v>
      </c>
      <c r="I39" s="43">
        <v>56</v>
      </c>
      <c r="J39" s="43">
        <v>558</v>
      </c>
      <c r="K39" s="43">
        <v>9</v>
      </c>
      <c r="L39" s="43">
        <v>58</v>
      </c>
      <c r="M39" s="74">
        <v>615.000001</v>
      </c>
      <c r="N39" s="43">
        <v>15</v>
      </c>
      <c r="O39" s="43">
        <v>559.999999</v>
      </c>
      <c r="P39" s="43">
        <v>15.000000999999999</v>
      </c>
      <c r="Q39" s="75">
        <v>25</v>
      </c>
      <c r="R39" s="43">
        <v>626.99999600000001</v>
      </c>
      <c r="S39" s="43">
        <v>23.159884999999999</v>
      </c>
      <c r="T39" s="44">
        <v>18.826840000000001</v>
      </c>
      <c r="U39" s="44">
        <v>2.9350649999999998</v>
      </c>
      <c r="V39" s="79">
        <v>331.61905300000001</v>
      </c>
      <c r="W39" s="44">
        <v>9.9704130000000006</v>
      </c>
      <c r="X39" s="44">
        <v>10.91342</v>
      </c>
      <c r="Y39" s="65">
        <v>0</v>
      </c>
    </row>
    <row r="40" spans="1:25" x14ac:dyDescent="0.45">
      <c r="A40" s="66"/>
      <c r="B40" s="43">
        <v>38</v>
      </c>
      <c r="C40" s="74">
        <v>572</v>
      </c>
      <c r="D40" s="43">
        <v>52</v>
      </c>
      <c r="E40" s="43">
        <v>479</v>
      </c>
      <c r="F40" s="43">
        <v>0</v>
      </c>
      <c r="G40" s="75">
        <v>33</v>
      </c>
      <c r="H40" s="43">
        <v>453</v>
      </c>
      <c r="I40" s="43">
        <v>33</v>
      </c>
      <c r="J40" s="43">
        <v>387</v>
      </c>
      <c r="K40" s="43">
        <v>0</v>
      </c>
      <c r="L40" s="43">
        <v>25</v>
      </c>
      <c r="M40" s="74">
        <v>449.49205499999999</v>
      </c>
      <c r="N40" s="43">
        <v>86.086955000000003</v>
      </c>
      <c r="O40" s="43">
        <v>342.857146</v>
      </c>
      <c r="P40" s="43">
        <v>0</v>
      </c>
      <c r="Q40" s="75">
        <v>20.547944999999999</v>
      </c>
      <c r="R40" s="43">
        <v>426.000001</v>
      </c>
      <c r="S40" s="43">
        <v>18.681916999999999</v>
      </c>
      <c r="T40" s="44">
        <v>6.367591</v>
      </c>
      <c r="U40" s="44">
        <v>3.4535999999999998</v>
      </c>
      <c r="V40" s="79">
        <v>258.98513100000002</v>
      </c>
      <c r="W40" s="44">
        <v>10.612409</v>
      </c>
      <c r="X40" s="44">
        <v>2.9139910000000002</v>
      </c>
      <c r="Y40" s="65">
        <v>0</v>
      </c>
    </row>
    <row r="41" spans="1:25" x14ac:dyDescent="0.45">
      <c r="A41" s="66"/>
      <c r="B41" s="43">
        <v>39</v>
      </c>
      <c r="C41" s="74">
        <v>684</v>
      </c>
      <c r="D41" s="43">
        <v>88</v>
      </c>
      <c r="E41" s="43">
        <v>516</v>
      </c>
      <c r="F41" s="43">
        <v>11</v>
      </c>
      <c r="G41" s="75">
        <v>59</v>
      </c>
      <c r="H41" s="43">
        <v>546</v>
      </c>
      <c r="I41" s="43">
        <v>67</v>
      </c>
      <c r="J41" s="43">
        <v>421</v>
      </c>
      <c r="K41" s="43">
        <v>8</v>
      </c>
      <c r="L41" s="43">
        <v>44</v>
      </c>
      <c r="M41" s="74">
        <v>583.92595600000004</v>
      </c>
      <c r="N41" s="43">
        <v>174.782612</v>
      </c>
      <c r="O41" s="43">
        <v>372.97895799999998</v>
      </c>
      <c r="P41" s="43">
        <v>0</v>
      </c>
      <c r="Q41" s="75">
        <v>36.164385000000003</v>
      </c>
      <c r="R41" s="43">
        <v>500.99999600000001</v>
      </c>
      <c r="S41" s="43">
        <v>41.019072999999999</v>
      </c>
      <c r="T41" s="44">
        <v>10.515839</v>
      </c>
      <c r="U41" s="44">
        <v>1.4379040000000001</v>
      </c>
      <c r="V41" s="79">
        <v>269.36272100000002</v>
      </c>
      <c r="W41" s="44">
        <v>11.832143</v>
      </c>
      <c r="X41" s="44">
        <v>4.5672969999999999</v>
      </c>
      <c r="Y41" s="65">
        <v>0</v>
      </c>
    </row>
    <row r="42" spans="1:25" x14ac:dyDescent="0.45">
      <c r="A42" s="66"/>
      <c r="B42" s="43">
        <v>40</v>
      </c>
      <c r="C42" s="74">
        <v>628</v>
      </c>
      <c r="D42" s="43">
        <v>74</v>
      </c>
      <c r="E42" s="43">
        <v>508</v>
      </c>
      <c r="F42" s="43">
        <v>5</v>
      </c>
      <c r="G42" s="75">
        <v>31</v>
      </c>
      <c r="H42" s="43">
        <v>542</v>
      </c>
      <c r="I42" s="43">
        <v>55</v>
      </c>
      <c r="J42" s="43">
        <v>452</v>
      </c>
      <c r="K42" s="43">
        <v>4</v>
      </c>
      <c r="L42" s="43">
        <v>23</v>
      </c>
      <c r="M42" s="74">
        <v>544.28259100000002</v>
      </c>
      <c r="N42" s="43">
        <v>74.385243000000003</v>
      </c>
      <c r="O42" s="43">
        <v>421.61865499999999</v>
      </c>
      <c r="P42" s="43">
        <v>20</v>
      </c>
      <c r="Q42" s="75">
        <v>28.278687999999999</v>
      </c>
      <c r="R42" s="43">
        <v>382</v>
      </c>
      <c r="S42" s="43">
        <v>30.121675</v>
      </c>
      <c r="T42" s="44">
        <v>4.0059170000000002</v>
      </c>
      <c r="U42" s="44">
        <v>1</v>
      </c>
      <c r="V42" s="79">
        <v>204.47928999999999</v>
      </c>
      <c r="W42" s="44">
        <v>15.604253</v>
      </c>
      <c r="X42" s="44">
        <v>2</v>
      </c>
      <c r="Y42" s="65">
        <v>0</v>
      </c>
    </row>
    <row r="43" spans="1:25" x14ac:dyDescent="0.45">
      <c r="A43" s="64"/>
      <c r="B43" s="43">
        <v>41</v>
      </c>
      <c r="C43" s="74">
        <v>868</v>
      </c>
      <c r="D43" s="43">
        <v>63</v>
      </c>
      <c r="E43" s="43">
        <v>706</v>
      </c>
      <c r="F43" s="43">
        <v>6</v>
      </c>
      <c r="G43" s="75">
        <v>83</v>
      </c>
      <c r="H43" s="43">
        <v>626</v>
      </c>
      <c r="I43" s="43">
        <v>42</v>
      </c>
      <c r="J43" s="43">
        <v>524</v>
      </c>
      <c r="K43" s="43">
        <v>4</v>
      </c>
      <c r="L43" s="43">
        <v>50</v>
      </c>
      <c r="M43" s="74">
        <v>639.99998000000005</v>
      </c>
      <c r="N43" s="43">
        <v>25.000001000000001</v>
      </c>
      <c r="O43" s="43">
        <v>554.99999100000002</v>
      </c>
      <c r="P43" s="43">
        <v>10</v>
      </c>
      <c r="Q43" s="75">
        <v>50</v>
      </c>
      <c r="R43" s="43">
        <v>592</v>
      </c>
      <c r="S43" s="43">
        <v>26.716272</v>
      </c>
      <c r="T43" s="44">
        <v>17</v>
      </c>
      <c r="U43" s="44">
        <v>2</v>
      </c>
      <c r="V43" s="79">
        <v>363.000001</v>
      </c>
      <c r="W43" s="44">
        <v>13.358136</v>
      </c>
      <c r="X43" s="44">
        <v>10</v>
      </c>
      <c r="Y43" s="65">
        <v>0</v>
      </c>
    </row>
    <row r="44" spans="1:25" x14ac:dyDescent="0.45">
      <c r="A44" s="66"/>
      <c r="B44" s="43">
        <v>42</v>
      </c>
      <c r="C44" s="74">
        <v>109</v>
      </c>
      <c r="D44" s="43">
        <v>5</v>
      </c>
      <c r="E44" s="43">
        <v>103</v>
      </c>
      <c r="F44" s="43">
        <v>1</v>
      </c>
      <c r="G44" s="75">
        <v>0</v>
      </c>
      <c r="H44" s="43">
        <v>109</v>
      </c>
      <c r="I44" s="43">
        <v>5</v>
      </c>
      <c r="J44" s="43">
        <v>103</v>
      </c>
      <c r="K44" s="43">
        <v>1</v>
      </c>
      <c r="L44" s="43">
        <v>0</v>
      </c>
      <c r="M44" s="74">
        <v>107.83911999999999</v>
      </c>
      <c r="N44" s="43">
        <v>6.7622949999999999</v>
      </c>
      <c r="O44" s="43">
        <v>96.076819999999998</v>
      </c>
      <c r="P44" s="43">
        <v>5</v>
      </c>
      <c r="Q44" s="75">
        <v>0</v>
      </c>
      <c r="R44" s="43">
        <v>90</v>
      </c>
      <c r="S44" s="43">
        <v>0</v>
      </c>
      <c r="T44" s="44">
        <v>1</v>
      </c>
      <c r="U44" s="44">
        <v>0</v>
      </c>
      <c r="V44" s="79">
        <v>45</v>
      </c>
      <c r="W44" s="44">
        <v>0</v>
      </c>
      <c r="X44" s="44">
        <v>0</v>
      </c>
      <c r="Y44" s="65">
        <v>0</v>
      </c>
    </row>
    <row r="45" spans="1:25" x14ac:dyDescent="0.45">
      <c r="A45" s="66"/>
      <c r="B45" s="43">
        <v>43</v>
      </c>
      <c r="C45" s="74">
        <v>286</v>
      </c>
      <c r="D45" s="43">
        <v>28</v>
      </c>
      <c r="E45" s="43">
        <v>227</v>
      </c>
      <c r="F45" s="43">
        <v>1</v>
      </c>
      <c r="G45" s="75">
        <v>30</v>
      </c>
      <c r="H45" s="43">
        <v>218</v>
      </c>
      <c r="I45" s="43">
        <v>22</v>
      </c>
      <c r="J45" s="43">
        <v>177</v>
      </c>
      <c r="K45" s="43">
        <v>1</v>
      </c>
      <c r="L45" s="43">
        <v>18</v>
      </c>
      <c r="M45" s="74">
        <v>197.91479100000001</v>
      </c>
      <c r="N45" s="43">
        <v>11</v>
      </c>
      <c r="O45" s="43">
        <v>165.46742499999999</v>
      </c>
      <c r="P45" s="43">
        <v>2.5</v>
      </c>
      <c r="Q45" s="75">
        <v>18.947368999999998</v>
      </c>
      <c r="R45" s="43">
        <v>197.00000199999999</v>
      </c>
      <c r="S45" s="43">
        <v>13.415931</v>
      </c>
      <c r="T45" s="44">
        <v>5.0316029999999996</v>
      </c>
      <c r="U45" s="44">
        <v>1</v>
      </c>
      <c r="V45" s="79">
        <v>125.51015700000001</v>
      </c>
      <c r="W45" s="44">
        <v>8.9355779999999996</v>
      </c>
      <c r="X45" s="44">
        <v>3.013544</v>
      </c>
      <c r="Y45" s="65">
        <v>0</v>
      </c>
    </row>
    <row r="46" spans="1:25" x14ac:dyDescent="0.45">
      <c r="A46" s="66"/>
      <c r="B46" s="43">
        <v>44</v>
      </c>
      <c r="C46" s="74">
        <v>476</v>
      </c>
      <c r="D46" s="43">
        <v>43</v>
      </c>
      <c r="E46" s="43">
        <v>405</v>
      </c>
      <c r="F46" s="43">
        <v>9</v>
      </c>
      <c r="G46" s="75">
        <v>16</v>
      </c>
      <c r="H46" s="43">
        <v>396</v>
      </c>
      <c r="I46" s="43">
        <v>30</v>
      </c>
      <c r="J46" s="43">
        <v>346</v>
      </c>
      <c r="K46" s="43">
        <v>5</v>
      </c>
      <c r="L46" s="43">
        <v>12</v>
      </c>
      <c r="M46" s="74">
        <v>482.005764</v>
      </c>
      <c r="N46" s="43">
        <v>10.662361000000001</v>
      </c>
      <c r="O46" s="43">
        <v>468.88438600000001</v>
      </c>
      <c r="P46" s="43">
        <v>0</v>
      </c>
      <c r="Q46" s="75">
        <v>2.4590160000000001</v>
      </c>
      <c r="R46" s="43">
        <v>336</v>
      </c>
      <c r="S46" s="43">
        <v>14.399673999999999</v>
      </c>
      <c r="T46" s="44">
        <v>11.653559</v>
      </c>
      <c r="U46" s="44">
        <v>0.99504999999999999</v>
      </c>
      <c r="V46" s="79">
        <v>199.55300299999999</v>
      </c>
      <c r="W46" s="44">
        <v>5.5383360000000001</v>
      </c>
      <c r="X46" s="44">
        <v>7.5313840000000001</v>
      </c>
      <c r="Y46" s="65">
        <v>0</v>
      </c>
    </row>
    <row r="47" spans="1:25" x14ac:dyDescent="0.45">
      <c r="A47" s="64"/>
      <c r="B47" s="43">
        <v>45</v>
      </c>
      <c r="C47" s="74">
        <v>300</v>
      </c>
      <c r="D47" s="43">
        <v>60</v>
      </c>
      <c r="E47" s="43">
        <v>219</v>
      </c>
      <c r="F47" s="43">
        <v>0</v>
      </c>
      <c r="G47" s="75">
        <v>12</v>
      </c>
      <c r="H47" s="43">
        <v>234</v>
      </c>
      <c r="I47" s="43">
        <v>38</v>
      </c>
      <c r="J47" s="43">
        <v>180</v>
      </c>
      <c r="K47" s="43">
        <v>0</v>
      </c>
      <c r="L47" s="43">
        <v>10</v>
      </c>
      <c r="M47" s="74">
        <v>279.55177300000003</v>
      </c>
      <c r="N47" s="43">
        <v>7.676768</v>
      </c>
      <c r="O47" s="43">
        <v>271.87500399999999</v>
      </c>
      <c r="P47" s="43">
        <v>0</v>
      </c>
      <c r="Q47" s="75">
        <v>0</v>
      </c>
      <c r="R47" s="43">
        <v>227.99999800000001</v>
      </c>
      <c r="S47" s="43">
        <v>16.355599999999999</v>
      </c>
      <c r="T47" s="44">
        <v>9.2361249999999995</v>
      </c>
      <c r="U47" s="44">
        <v>1.1007359999999999</v>
      </c>
      <c r="V47" s="79">
        <v>142.45190600000001</v>
      </c>
      <c r="W47" s="44">
        <v>6.4464540000000001</v>
      </c>
      <c r="X47" s="44">
        <v>7.130439</v>
      </c>
      <c r="Y47" s="65">
        <v>9.5784999999999995E-2</v>
      </c>
    </row>
    <row r="48" spans="1:25" x14ac:dyDescent="0.45">
      <c r="A48" s="66"/>
      <c r="B48" s="43">
        <v>46</v>
      </c>
      <c r="C48" s="74">
        <v>508</v>
      </c>
      <c r="D48" s="43">
        <v>36</v>
      </c>
      <c r="E48" s="43">
        <v>421</v>
      </c>
      <c r="F48" s="43">
        <v>5</v>
      </c>
      <c r="G48" s="75">
        <v>32</v>
      </c>
      <c r="H48" s="43">
        <v>400</v>
      </c>
      <c r="I48" s="43">
        <v>23</v>
      </c>
      <c r="J48" s="43">
        <v>339</v>
      </c>
      <c r="K48" s="43">
        <v>4</v>
      </c>
      <c r="L48" s="43">
        <v>22</v>
      </c>
      <c r="M48" s="74">
        <v>394.36971</v>
      </c>
      <c r="N48" s="43">
        <v>31.106558</v>
      </c>
      <c r="O48" s="43">
        <v>316.21397899999999</v>
      </c>
      <c r="P48" s="43">
        <v>20</v>
      </c>
      <c r="Q48" s="75">
        <v>27.04918</v>
      </c>
      <c r="R48" s="43">
        <v>367.000001</v>
      </c>
      <c r="S48" s="43">
        <v>15.501265999999999</v>
      </c>
      <c r="T48" s="44">
        <v>9.6080500000000004</v>
      </c>
      <c r="U48" s="44">
        <v>0.92241399999999996</v>
      </c>
      <c r="V48" s="79">
        <v>209.276253</v>
      </c>
      <c r="W48" s="44">
        <v>4.9584229999999998</v>
      </c>
      <c r="X48" s="44">
        <v>5.6635150000000003</v>
      </c>
      <c r="Y48" s="65">
        <v>0.92241399999999996</v>
      </c>
    </row>
    <row r="49" spans="1:25" x14ac:dyDescent="0.45">
      <c r="A49" s="66"/>
      <c r="B49" s="43">
        <v>47</v>
      </c>
      <c r="C49" s="74">
        <v>247</v>
      </c>
      <c r="D49" s="43">
        <v>32</v>
      </c>
      <c r="E49" s="43">
        <v>205</v>
      </c>
      <c r="F49" s="43">
        <v>1</v>
      </c>
      <c r="G49" s="75">
        <v>6</v>
      </c>
      <c r="H49" s="43">
        <v>200</v>
      </c>
      <c r="I49" s="43">
        <v>18</v>
      </c>
      <c r="J49" s="43">
        <v>174</v>
      </c>
      <c r="K49" s="43">
        <v>0</v>
      </c>
      <c r="L49" s="43">
        <v>5</v>
      </c>
      <c r="M49" s="74">
        <v>192.79633100000001</v>
      </c>
      <c r="N49" s="43">
        <v>24.344262000000001</v>
      </c>
      <c r="O49" s="43">
        <v>162.30452399999999</v>
      </c>
      <c r="P49" s="43">
        <v>0</v>
      </c>
      <c r="Q49" s="75">
        <v>6.1475410000000004</v>
      </c>
      <c r="R49" s="43">
        <v>152</v>
      </c>
      <c r="S49" s="43">
        <v>8.1059610000000006</v>
      </c>
      <c r="T49" s="44">
        <v>2.8579729999999999</v>
      </c>
      <c r="U49" s="44">
        <v>0</v>
      </c>
      <c r="V49" s="79">
        <v>78.407910999999999</v>
      </c>
      <c r="W49" s="44">
        <v>0.41497200000000001</v>
      </c>
      <c r="X49" s="44">
        <v>2.7337129999999998</v>
      </c>
      <c r="Y49" s="65">
        <v>0</v>
      </c>
    </row>
    <row r="50" spans="1:25" x14ac:dyDescent="0.45">
      <c r="A50" s="66"/>
      <c r="B50" s="43">
        <v>48</v>
      </c>
      <c r="C50" s="74">
        <v>643</v>
      </c>
      <c r="D50" s="43">
        <v>167</v>
      </c>
      <c r="E50" s="43">
        <v>389</v>
      </c>
      <c r="F50" s="43">
        <v>15</v>
      </c>
      <c r="G50" s="75">
        <v>58</v>
      </c>
      <c r="H50" s="43">
        <v>536</v>
      </c>
      <c r="I50" s="43">
        <v>114</v>
      </c>
      <c r="J50" s="43">
        <v>344</v>
      </c>
      <c r="K50" s="43">
        <v>14</v>
      </c>
      <c r="L50" s="43">
        <v>51</v>
      </c>
      <c r="M50" s="74">
        <v>419.89827600000001</v>
      </c>
      <c r="N50" s="43">
        <v>23.007211000000002</v>
      </c>
      <c r="O50" s="43">
        <v>356.64314300000001</v>
      </c>
      <c r="P50" s="43">
        <v>31.818182</v>
      </c>
      <c r="Q50" s="75">
        <v>8.4297520000000006</v>
      </c>
      <c r="R50" s="43">
        <v>333</v>
      </c>
      <c r="S50" s="43">
        <v>32.132604000000001</v>
      </c>
      <c r="T50" s="44">
        <v>6.5129400000000004</v>
      </c>
      <c r="U50" s="44">
        <v>3.1433960000000001</v>
      </c>
      <c r="V50" s="79">
        <v>149.920401</v>
      </c>
      <c r="W50" s="44">
        <v>8.0016829999999999</v>
      </c>
      <c r="X50" s="44">
        <v>3.2564700000000002</v>
      </c>
      <c r="Y50" s="65">
        <v>1.34717</v>
      </c>
    </row>
    <row r="51" spans="1:25" x14ac:dyDescent="0.45">
      <c r="A51" s="64"/>
      <c r="B51" s="43">
        <v>49</v>
      </c>
      <c r="C51" s="74">
        <v>399</v>
      </c>
      <c r="D51" s="43">
        <v>25</v>
      </c>
      <c r="E51" s="43">
        <v>327</v>
      </c>
      <c r="F51" s="43">
        <v>5</v>
      </c>
      <c r="G51" s="75">
        <v>39</v>
      </c>
      <c r="H51" s="43">
        <v>313</v>
      </c>
      <c r="I51" s="43">
        <v>17</v>
      </c>
      <c r="J51" s="43">
        <v>264</v>
      </c>
      <c r="K51" s="43">
        <v>3</v>
      </c>
      <c r="L51" s="43">
        <v>26</v>
      </c>
      <c r="M51" s="74">
        <v>293.187119</v>
      </c>
      <c r="N51" s="43">
        <v>3.4170850000000002</v>
      </c>
      <c r="O51" s="43">
        <v>278.65433899999999</v>
      </c>
      <c r="P51" s="43">
        <v>6.8181820000000002</v>
      </c>
      <c r="Q51" s="75">
        <v>4.2975209999999997</v>
      </c>
      <c r="R51" s="43">
        <v>348.99999700000001</v>
      </c>
      <c r="S51" s="43">
        <v>32.552123999999999</v>
      </c>
      <c r="T51" s="44">
        <v>7.2775550000000004</v>
      </c>
      <c r="U51" s="44">
        <v>4.1527079999999996</v>
      </c>
      <c r="V51" s="79">
        <v>168.41411600000001</v>
      </c>
      <c r="W51" s="44">
        <v>7.9823399999999998</v>
      </c>
      <c r="X51" s="44">
        <v>3.8978679999999999</v>
      </c>
      <c r="Y51" s="65">
        <v>1.8008820000000001</v>
      </c>
    </row>
    <row r="52" spans="1:25" x14ac:dyDescent="0.45">
      <c r="A52" s="66"/>
      <c r="B52" s="43">
        <v>50</v>
      </c>
      <c r="C52" s="74">
        <v>393</v>
      </c>
      <c r="D52" s="43">
        <v>22</v>
      </c>
      <c r="E52" s="43">
        <v>353</v>
      </c>
      <c r="F52" s="43">
        <v>1</v>
      </c>
      <c r="G52" s="75">
        <v>15</v>
      </c>
      <c r="H52" s="43">
        <v>326</v>
      </c>
      <c r="I52" s="43">
        <v>17</v>
      </c>
      <c r="J52" s="43">
        <v>297</v>
      </c>
      <c r="K52" s="43">
        <v>1</v>
      </c>
      <c r="L52" s="43">
        <v>9</v>
      </c>
      <c r="M52" s="74">
        <v>316.09440999999998</v>
      </c>
      <c r="N52" s="43">
        <v>22.991803000000001</v>
      </c>
      <c r="O52" s="43">
        <v>277.03702500000003</v>
      </c>
      <c r="P52" s="43">
        <v>5</v>
      </c>
      <c r="Q52" s="75">
        <v>11.065573000000001</v>
      </c>
      <c r="R52" s="43">
        <v>278</v>
      </c>
      <c r="S52" s="43">
        <v>7.5587340000000003</v>
      </c>
      <c r="T52" s="44">
        <v>11.183908000000001</v>
      </c>
      <c r="U52" s="44">
        <v>1.1982759999999999</v>
      </c>
      <c r="V52" s="79">
        <v>176.14656099999999</v>
      </c>
      <c r="W52" s="44">
        <v>2.667789</v>
      </c>
      <c r="X52" s="44">
        <v>7.1896550000000001</v>
      </c>
      <c r="Y52" s="65">
        <v>1.1982759999999999</v>
      </c>
    </row>
    <row r="53" spans="1:25" x14ac:dyDescent="0.45">
      <c r="A53" s="66"/>
      <c r="B53" s="43">
        <v>51</v>
      </c>
      <c r="C53" s="74">
        <v>275</v>
      </c>
      <c r="D53" s="43">
        <v>41</v>
      </c>
      <c r="E53" s="43">
        <v>195</v>
      </c>
      <c r="F53" s="43">
        <v>7</v>
      </c>
      <c r="G53" s="75">
        <v>28</v>
      </c>
      <c r="H53" s="43">
        <v>212</v>
      </c>
      <c r="I53" s="43">
        <v>34</v>
      </c>
      <c r="J53" s="43">
        <v>154</v>
      </c>
      <c r="K53" s="43">
        <v>3</v>
      </c>
      <c r="L53" s="43">
        <v>18</v>
      </c>
      <c r="M53" s="74">
        <v>179.17591899999999</v>
      </c>
      <c r="N53" s="43">
        <v>6.8341710000000004</v>
      </c>
      <c r="O53" s="43">
        <v>162.548359</v>
      </c>
      <c r="P53" s="43">
        <v>6.8181820000000002</v>
      </c>
      <c r="Q53" s="75">
        <v>2.9752070000000002</v>
      </c>
      <c r="R53" s="43">
        <v>187</v>
      </c>
      <c r="S53" s="43">
        <v>11.076760999999999</v>
      </c>
      <c r="T53" s="44">
        <v>7.7750409999999999</v>
      </c>
      <c r="U53" s="44">
        <v>0.90459800000000001</v>
      </c>
      <c r="V53" s="79">
        <v>83.051068000000001</v>
      </c>
      <c r="W53" s="44">
        <v>3.3011490000000001</v>
      </c>
      <c r="X53" s="44">
        <v>1.8091950000000001</v>
      </c>
      <c r="Y53" s="65">
        <v>0.42364499999999999</v>
      </c>
    </row>
    <row r="54" spans="1:25" x14ac:dyDescent="0.45">
      <c r="A54" s="66"/>
      <c r="B54" s="43">
        <v>52</v>
      </c>
      <c r="C54" s="74">
        <v>581</v>
      </c>
      <c r="D54" s="43">
        <v>40</v>
      </c>
      <c r="E54" s="43">
        <v>499</v>
      </c>
      <c r="F54" s="43">
        <v>2</v>
      </c>
      <c r="G54" s="75">
        <v>30</v>
      </c>
      <c r="H54" s="43">
        <v>526</v>
      </c>
      <c r="I54" s="43">
        <v>37</v>
      </c>
      <c r="J54" s="43">
        <v>451</v>
      </c>
      <c r="K54" s="43">
        <v>2</v>
      </c>
      <c r="L54" s="43">
        <v>26</v>
      </c>
      <c r="M54" s="74">
        <v>492.31467600000002</v>
      </c>
      <c r="N54" s="43">
        <v>7.4371859999999996</v>
      </c>
      <c r="O54" s="43">
        <v>476.03449899999998</v>
      </c>
      <c r="P54" s="43">
        <v>4.5454540000000003</v>
      </c>
      <c r="Q54" s="75">
        <v>4.2975209999999997</v>
      </c>
      <c r="R54" s="43">
        <v>434</v>
      </c>
      <c r="S54" s="43">
        <v>18.101143</v>
      </c>
      <c r="T54" s="44">
        <v>9.2469370000000009</v>
      </c>
      <c r="U54" s="44">
        <v>0.73349799999999998</v>
      </c>
      <c r="V54" s="79">
        <v>263.53428700000001</v>
      </c>
      <c r="W54" s="44">
        <v>7.5309299999999997</v>
      </c>
      <c r="X54" s="44">
        <v>3.2875079999999999</v>
      </c>
      <c r="Y54" s="65">
        <v>0.57635499999999995</v>
      </c>
    </row>
    <row r="55" spans="1:25" x14ac:dyDescent="0.45">
      <c r="A55" s="64"/>
      <c r="B55" s="43">
        <v>53</v>
      </c>
      <c r="C55" s="74">
        <v>331</v>
      </c>
      <c r="D55" s="43">
        <v>39</v>
      </c>
      <c r="E55" s="43">
        <v>277</v>
      </c>
      <c r="F55" s="43">
        <v>1</v>
      </c>
      <c r="G55" s="75">
        <v>10</v>
      </c>
      <c r="H55" s="43">
        <v>255</v>
      </c>
      <c r="I55" s="43">
        <v>30</v>
      </c>
      <c r="J55" s="43">
        <v>214</v>
      </c>
      <c r="K55" s="43">
        <v>1</v>
      </c>
      <c r="L55" s="43">
        <v>9</v>
      </c>
      <c r="M55" s="74">
        <v>329.28976399999999</v>
      </c>
      <c r="N55" s="43">
        <v>6.0606059999999999</v>
      </c>
      <c r="O55" s="43">
        <v>323.22916300000003</v>
      </c>
      <c r="P55" s="43">
        <v>0</v>
      </c>
      <c r="Q55" s="75">
        <v>0</v>
      </c>
      <c r="R55" s="43">
        <v>233</v>
      </c>
      <c r="S55" s="43">
        <v>15.226228000000001</v>
      </c>
      <c r="T55" s="44">
        <v>2.9110819999999999</v>
      </c>
      <c r="U55" s="44">
        <v>0.80459800000000004</v>
      </c>
      <c r="V55" s="79">
        <v>143.056386</v>
      </c>
      <c r="W55" s="44">
        <v>7.1652829999999996</v>
      </c>
      <c r="X55" s="44">
        <v>1.2385600000000001</v>
      </c>
      <c r="Y55" s="65">
        <v>0.80459800000000004</v>
      </c>
    </row>
    <row r="56" spans="1:25" x14ac:dyDescent="0.45">
      <c r="A56" s="66"/>
      <c r="B56" s="43">
        <v>54</v>
      </c>
      <c r="C56" s="74">
        <v>39</v>
      </c>
      <c r="D56" s="43">
        <v>6</v>
      </c>
      <c r="E56" s="43">
        <v>30</v>
      </c>
      <c r="F56" s="43">
        <v>0</v>
      </c>
      <c r="G56" s="75">
        <v>3</v>
      </c>
      <c r="H56" s="43">
        <v>33</v>
      </c>
      <c r="I56" s="43">
        <v>5</v>
      </c>
      <c r="J56" s="43">
        <v>25</v>
      </c>
      <c r="K56" s="43">
        <v>0</v>
      </c>
      <c r="L56" s="43">
        <v>3</v>
      </c>
      <c r="M56" s="74">
        <v>38.770519</v>
      </c>
      <c r="N56" s="43">
        <v>1.0101009999999999</v>
      </c>
      <c r="O56" s="43">
        <v>37.760418000000001</v>
      </c>
      <c r="P56" s="43">
        <v>0</v>
      </c>
      <c r="Q56" s="75">
        <v>0</v>
      </c>
      <c r="R56" s="43">
        <v>26</v>
      </c>
      <c r="S56" s="43">
        <v>1.8851519999999999</v>
      </c>
      <c r="T56" s="44">
        <v>0.19923399999999999</v>
      </c>
      <c r="U56" s="44">
        <v>9.9616999999999997E-2</v>
      </c>
      <c r="V56" s="79">
        <v>15.938698</v>
      </c>
      <c r="W56" s="44">
        <v>0.88712999999999997</v>
      </c>
      <c r="X56" s="44">
        <v>9.9616999999999997E-2</v>
      </c>
      <c r="Y56" s="65">
        <v>9.9616999999999997E-2</v>
      </c>
    </row>
    <row r="57" spans="1:25" x14ac:dyDescent="0.45">
      <c r="A57" s="66"/>
      <c r="B57" s="43">
        <v>55</v>
      </c>
      <c r="C57" s="74">
        <v>415</v>
      </c>
      <c r="D57" s="43">
        <v>50</v>
      </c>
      <c r="E57" s="43">
        <v>307</v>
      </c>
      <c r="F57" s="43">
        <v>5</v>
      </c>
      <c r="G57" s="75">
        <v>40</v>
      </c>
      <c r="H57" s="43">
        <v>311</v>
      </c>
      <c r="I57" s="43">
        <v>30</v>
      </c>
      <c r="J57" s="43">
        <v>237</v>
      </c>
      <c r="K57" s="43">
        <v>4</v>
      </c>
      <c r="L57" s="43">
        <v>33</v>
      </c>
      <c r="M57" s="74">
        <v>257.42334</v>
      </c>
      <c r="N57" s="43">
        <v>43.604652000000002</v>
      </c>
      <c r="O57" s="43">
        <v>196.44075000000001</v>
      </c>
      <c r="P57" s="43">
        <v>0</v>
      </c>
      <c r="Q57" s="75">
        <v>11.741573000000001</v>
      </c>
      <c r="R57" s="43">
        <v>203</v>
      </c>
      <c r="S57" s="43">
        <v>8.9416879999999992</v>
      </c>
      <c r="T57" s="44">
        <v>11.547197000000001</v>
      </c>
      <c r="U57" s="44">
        <v>1.0827789999999999</v>
      </c>
      <c r="V57" s="79">
        <v>100.07363100000001</v>
      </c>
      <c r="W57" s="44">
        <v>1.77088</v>
      </c>
      <c r="X57" s="44">
        <v>3.306209</v>
      </c>
      <c r="Y57" s="65">
        <v>0.240291</v>
      </c>
    </row>
    <row r="58" spans="1:25" x14ac:dyDescent="0.45">
      <c r="A58" s="66"/>
      <c r="B58" s="43">
        <v>56</v>
      </c>
      <c r="C58" s="74">
        <v>967</v>
      </c>
      <c r="D58" s="43">
        <v>126</v>
      </c>
      <c r="E58" s="43">
        <v>756</v>
      </c>
      <c r="F58" s="43">
        <v>9</v>
      </c>
      <c r="G58" s="75">
        <v>49</v>
      </c>
      <c r="H58" s="43">
        <v>755</v>
      </c>
      <c r="I58" s="43">
        <v>84</v>
      </c>
      <c r="J58" s="43">
        <v>612</v>
      </c>
      <c r="K58" s="43">
        <v>6</v>
      </c>
      <c r="L58" s="43">
        <v>31</v>
      </c>
      <c r="M58" s="74">
        <v>619.99998000000005</v>
      </c>
      <c r="N58" s="43">
        <v>60.000000999999997</v>
      </c>
      <c r="O58" s="43">
        <v>489.99999800000001</v>
      </c>
      <c r="P58" s="43">
        <v>0</v>
      </c>
      <c r="Q58" s="75">
        <v>69.999996999999993</v>
      </c>
      <c r="R58" s="43">
        <v>666.99999100000002</v>
      </c>
      <c r="S58" s="43">
        <v>63.740568000000003</v>
      </c>
      <c r="T58" s="44">
        <v>8.7986719999999998</v>
      </c>
      <c r="U58" s="44">
        <v>0.86614199999999997</v>
      </c>
      <c r="V58" s="79">
        <v>296.187276</v>
      </c>
      <c r="W58" s="44">
        <v>29.889267</v>
      </c>
      <c r="X58" s="44">
        <v>5.3341050000000001</v>
      </c>
      <c r="Y58" s="65">
        <v>0</v>
      </c>
    </row>
    <row r="59" spans="1:25" x14ac:dyDescent="0.45">
      <c r="A59" s="64"/>
      <c r="B59" s="43">
        <v>57</v>
      </c>
      <c r="C59" s="74">
        <v>1055</v>
      </c>
      <c r="D59" s="43">
        <v>175</v>
      </c>
      <c r="E59" s="43">
        <v>829</v>
      </c>
      <c r="F59" s="43">
        <v>4</v>
      </c>
      <c r="G59" s="75">
        <v>30</v>
      </c>
      <c r="H59" s="43">
        <v>823</v>
      </c>
      <c r="I59" s="43">
        <v>116</v>
      </c>
      <c r="J59" s="43">
        <v>670</v>
      </c>
      <c r="K59" s="43">
        <v>3</v>
      </c>
      <c r="L59" s="43">
        <v>25</v>
      </c>
      <c r="M59" s="74">
        <v>938.00593300000003</v>
      </c>
      <c r="N59" s="43">
        <v>104.722222</v>
      </c>
      <c r="O59" s="43">
        <v>807.58926899999994</v>
      </c>
      <c r="P59" s="43">
        <v>18.75</v>
      </c>
      <c r="Q59" s="75">
        <v>6.944445</v>
      </c>
      <c r="R59" s="43">
        <v>690.00000399999999</v>
      </c>
      <c r="S59" s="43">
        <v>81.961991999999995</v>
      </c>
      <c r="T59" s="44">
        <v>5.7157539999999996</v>
      </c>
      <c r="U59" s="44">
        <v>3.781501</v>
      </c>
      <c r="V59" s="79">
        <v>336.32597500000003</v>
      </c>
      <c r="W59" s="44">
        <v>32.230485000000002</v>
      </c>
      <c r="X59" s="44">
        <v>2.9917349999999998</v>
      </c>
      <c r="Y59" s="65">
        <v>2.9181140000000001</v>
      </c>
    </row>
    <row r="60" spans="1:25" x14ac:dyDescent="0.45">
      <c r="A60" s="66"/>
      <c r="B60" s="43">
        <v>58</v>
      </c>
      <c r="C60" s="74">
        <v>870</v>
      </c>
      <c r="D60" s="43">
        <v>60</v>
      </c>
      <c r="E60" s="43">
        <v>755</v>
      </c>
      <c r="F60" s="43">
        <v>5</v>
      </c>
      <c r="G60" s="75">
        <v>34</v>
      </c>
      <c r="H60" s="43">
        <v>697</v>
      </c>
      <c r="I60" s="43">
        <v>51</v>
      </c>
      <c r="J60" s="43">
        <v>604</v>
      </c>
      <c r="K60" s="43">
        <v>3</v>
      </c>
      <c r="L60" s="43">
        <v>28</v>
      </c>
      <c r="M60" s="74">
        <v>870.00001299999997</v>
      </c>
      <c r="N60" s="43">
        <v>65.000000999999997</v>
      </c>
      <c r="O60" s="43">
        <v>790.00001499999996</v>
      </c>
      <c r="P60" s="43">
        <v>0</v>
      </c>
      <c r="Q60" s="75">
        <v>15</v>
      </c>
      <c r="R60" s="43">
        <v>616.000001</v>
      </c>
      <c r="S60" s="43">
        <v>43.394750000000002</v>
      </c>
      <c r="T60" s="44">
        <v>15.206897</v>
      </c>
      <c r="U60" s="44">
        <v>2.8793099999999998</v>
      </c>
      <c r="V60" s="79">
        <v>342.258622</v>
      </c>
      <c r="W60" s="44">
        <v>16.428972000000002</v>
      </c>
      <c r="X60" s="44">
        <v>7.2758620000000001</v>
      </c>
      <c r="Y60" s="65">
        <v>2.8793099999999998</v>
      </c>
    </row>
    <row r="61" spans="1:25" x14ac:dyDescent="0.45">
      <c r="A61" s="66"/>
      <c r="B61" s="43">
        <v>59</v>
      </c>
      <c r="C61" s="74">
        <v>480</v>
      </c>
      <c r="D61" s="43">
        <v>119</v>
      </c>
      <c r="E61" s="43">
        <v>342</v>
      </c>
      <c r="F61" s="43">
        <v>6</v>
      </c>
      <c r="G61" s="75">
        <v>10</v>
      </c>
      <c r="H61" s="43">
        <v>409</v>
      </c>
      <c r="I61" s="43">
        <v>88</v>
      </c>
      <c r="J61" s="43">
        <v>303</v>
      </c>
      <c r="K61" s="43">
        <v>5</v>
      </c>
      <c r="L61" s="43">
        <v>10</v>
      </c>
      <c r="M61" s="74">
        <v>293.18997100000001</v>
      </c>
      <c r="N61" s="43">
        <v>20.405797</v>
      </c>
      <c r="O61" s="43">
        <v>238.363891</v>
      </c>
      <c r="P61" s="43">
        <v>8.3333340000000007</v>
      </c>
      <c r="Q61" s="75">
        <v>26.086955</v>
      </c>
      <c r="R61" s="43">
        <v>271</v>
      </c>
      <c r="S61" s="43">
        <v>28.323464000000001</v>
      </c>
      <c r="T61" s="44">
        <v>2.87574</v>
      </c>
      <c r="U61" s="44">
        <v>3</v>
      </c>
      <c r="V61" s="79">
        <v>106.83432000000001</v>
      </c>
      <c r="W61" s="44">
        <v>7.5155979999999998</v>
      </c>
      <c r="X61" s="44">
        <v>2.4378700000000002</v>
      </c>
      <c r="Y61" s="65">
        <v>0</v>
      </c>
    </row>
    <row r="62" spans="1:25" x14ac:dyDescent="0.45">
      <c r="A62" s="66"/>
      <c r="B62" s="43">
        <v>60</v>
      </c>
      <c r="C62" s="74">
        <v>256</v>
      </c>
      <c r="D62" s="43">
        <v>21</v>
      </c>
      <c r="E62" s="43">
        <v>219</v>
      </c>
      <c r="F62" s="43">
        <v>0</v>
      </c>
      <c r="G62" s="75">
        <v>16</v>
      </c>
      <c r="H62" s="43">
        <v>186</v>
      </c>
      <c r="I62" s="43">
        <v>9</v>
      </c>
      <c r="J62" s="43">
        <v>166</v>
      </c>
      <c r="K62" s="43">
        <v>0</v>
      </c>
      <c r="L62" s="43">
        <v>11</v>
      </c>
      <c r="M62" s="74">
        <v>154.58667</v>
      </c>
      <c r="N62" s="43">
        <v>13.081396</v>
      </c>
      <c r="O62" s="43">
        <v>137.59142</v>
      </c>
      <c r="P62" s="43">
        <v>0</v>
      </c>
      <c r="Q62" s="75">
        <v>3.9138579999999998</v>
      </c>
      <c r="R62" s="43">
        <v>123</v>
      </c>
      <c r="S62" s="43">
        <v>13.336451</v>
      </c>
      <c r="T62" s="44">
        <v>1.437662</v>
      </c>
      <c r="U62" s="44">
        <v>0.638961</v>
      </c>
      <c r="V62" s="79">
        <v>54.311686999999999</v>
      </c>
      <c r="W62" s="44">
        <v>2.6672899999999999</v>
      </c>
      <c r="X62" s="44">
        <v>1.277922</v>
      </c>
      <c r="Y62" s="65">
        <v>0.31948100000000001</v>
      </c>
    </row>
    <row r="63" spans="1:25" x14ac:dyDescent="0.45">
      <c r="A63" s="66"/>
      <c r="B63" s="43">
        <v>61</v>
      </c>
      <c r="C63" s="74">
        <v>827</v>
      </c>
      <c r="D63" s="43">
        <v>332</v>
      </c>
      <c r="E63" s="43">
        <v>441</v>
      </c>
      <c r="F63" s="43">
        <v>5</v>
      </c>
      <c r="G63" s="75">
        <v>40</v>
      </c>
      <c r="H63" s="43">
        <v>628</v>
      </c>
      <c r="I63" s="43">
        <v>234</v>
      </c>
      <c r="J63" s="43">
        <v>348</v>
      </c>
      <c r="K63" s="43">
        <v>5</v>
      </c>
      <c r="L63" s="43">
        <v>34</v>
      </c>
      <c r="M63" s="74">
        <v>454.06993199999999</v>
      </c>
      <c r="N63" s="43">
        <v>91.077845999999994</v>
      </c>
      <c r="O63" s="43">
        <v>338.50909799999999</v>
      </c>
      <c r="P63" s="43">
        <v>1.6666669999999999</v>
      </c>
      <c r="Q63" s="75">
        <v>20.816327999999999</v>
      </c>
      <c r="R63" s="43">
        <v>295</v>
      </c>
      <c r="S63" s="43">
        <v>73.321676999999994</v>
      </c>
      <c r="T63" s="44">
        <v>9.1092630000000003</v>
      </c>
      <c r="U63" s="44">
        <v>1.4014249999999999</v>
      </c>
      <c r="V63" s="79">
        <v>120.522564</v>
      </c>
      <c r="W63" s="44">
        <v>18.720427999999998</v>
      </c>
      <c r="X63" s="44">
        <v>7.7078379999999997</v>
      </c>
      <c r="Y63" s="65">
        <v>0.70071300000000003</v>
      </c>
    </row>
    <row r="64" spans="1:25" x14ac:dyDescent="0.45">
      <c r="A64" s="66"/>
      <c r="B64" s="43">
        <v>62</v>
      </c>
      <c r="C64" s="74">
        <v>69</v>
      </c>
      <c r="D64" s="43">
        <v>2</v>
      </c>
      <c r="E64" s="43">
        <v>63</v>
      </c>
      <c r="F64" s="43">
        <v>0</v>
      </c>
      <c r="G64" s="75">
        <v>4</v>
      </c>
      <c r="H64" s="43">
        <v>59</v>
      </c>
      <c r="I64" s="43">
        <v>2</v>
      </c>
      <c r="J64" s="43">
        <v>53</v>
      </c>
      <c r="K64" s="43">
        <v>0</v>
      </c>
      <c r="L64" s="43">
        <v>4</v>
      </c>
      <c r="M64" s="74">
        <v>53.248645000000003</v>
      </c>
      <c r="N64" s="43">
        <v>0.60975599999999996</v>
      </c>
      <c r="O64" s="43">
        <v>51.527777999999998</v>
      </c>
      <c r="P64" s="43">
        <v>0</v>
      </c>
      <c r="Q64" s="75">
        <v>1.111111</v>
      </c>
      <c r="R64" s="43">
        <v>46.999997</v>
      </c>
      <c r="S64" s="43">
        <v>2.2551450000000002</v>
      </c>
      <c r="T64" s="44">
        <v>1.0997539999999999</v>
      </c>
      <c r="U64" s="44">
        <v>0.23152700000000001</v>
      </c>
      <c r="V64" s="79">
        <v>22.921181000000001</v>
      </c>
      <c r="W64" s="44">
        <v>0.77319300000000002</v>
      </c>
      <c r="X64" s="44">
        <v>0.57881800000000005</v>
      </c>
      <c r="Y64" s="65">
        <v>0.17364499999999999</v>
      </c>
    </row>
    <row r="65" spans="1:25" x14ac:dyDescent="0.45">
      <c r="A65" s="66"/>
      <c r="B65" s="67">
        <v>63</v>
      </c>
      <c r="C65" s="76">
        <v>346</v>
      </c>
      <c r="D65" s="67">
        <v>31</v>
      </c>
      <c r="E65" s="67">
        <v>281</v>
      </c>
      <c r="F65" s="67">
        <v>1</v>
      </c>
      <c r="G65" s="77">
        <v>24</v>
      </c>
      <c r="H65" s="67">
        <v>274</v>
      </c>
      <c r="I65" s="67">
        <v>28</v>
      </c>
      <c r="J65" s="67">
        <v>226</v>
      </c>
      <c r="K65" s="67">
        <v>1</v>
      </c>
      <c r="L65" s="67">
        <v>11</v>
      </c>
      <c r="M65" s="76">
        <v>306.99406099999999</v>
      </c>
      <c r="N65" s="67">
        <v>25.277777</v>
      </c>
      <c r="O65" s="67">
        <v>272.41071599999998</v>
      </c>
      <c r="P65" s="67">
        <v>6.25</v>
      </c>
      <c r="Q65" s="77">
        <v>3.0555560000000002</v>
      </c>
      <c r="R65" s="67">
        <v>217.99999600000001</v>
      </c>
      <c r="S65" s="67">
        <v>26.796377</v>
      </c>
      <c r="T65" s="68">
        <v>1.6228290000000001</v>
      </c>
      <c r="U65" s="68">
        <v>1.352357</v>
      </c>
      <c r="V65" s="80">
        <v>107.918114</v>
      </c>
      <c r="W65" s="68">
        <v>10.236818</v>
      </c>
      <c r="X65" s="68">
        <v>0.81141399999999997</v>
      </c>
      <c r="Y65" s="69">
        <v>1.0818859999999999</v>
      </c>
    </row>
    <row r="66" spans="1:25" x14ac:dyDescent="0.45">
      <c r="A66" s="66"/>
      <c r="B66" s="43">
        <v>64</v>
      </c>
      <c r="C66" s="74">
        <v>509</v>
      </c>
      <c r="D66" s="43">
        <v>212</v>
      </c>
      <c r="E66" s="43">
        <v>251</v>
      </c>
      <c r="F66" s="43">
        <v>4</v>
      </c>
      <c r="G66" s="75">
        <v>33</v>
      </c>
      <c r="H66" s="43">
        <v>379</v>
      </c>
      <c r="I66" s="43">
        <v>146</v>
      </c>
      <c r="J66" s="43">
        <v>207</v>
      </c>
      <c r="K66" s="43">
        <v>2</v>
      </c>
      <c r="L66" s="43">
        <v>20</v>
      </c>
      <c r="M66" s="74">
        <v>378.46391199999999</v>
      </c>
      <c r="N66" s="43">
        <v>135.81394900000001</v>
      </c>
      <c r="O66" s="43">
        <v>221.221383</v>
      </c>
      <c r="P66" s="43">
        <v>0</v>
      </c>
      <c r="Q66" s="75">
        <v>21.428571999999999</v>
      </c>
      <c r="R66" s="43">
        <v>261.00000199999999</v>
      </c>
      <c r="S66" s="43">
        <v>47.866736000000003</v>
      </c>
      <c r="T66" s="44">
        <v>8.4350100000000001</v>
      </c>
      <c r="U66" s="44">
        <v>1.2131890000000001</v>
      </c>
      <c r="V66" s="79">
        <v>109.429934</v>
      </c>
      <c r="W66" s="44">
        <v>14.374266</v>
      </c>
      <c r="X66" s="44">
        <v>5.2858080000000003</v>
      </c>
      <c r="Y66" s="65">
        <v>0.55666000000000004</v>
      </c>
    </row>
    <row r="67" spans="1:25" s="47" customFormat="1" x14ac:dyDescent="0.45">
      <c r="A67" s="66"/>
      <c r="B67" s="70">
        <v>65</v>
      </c>
      <c r="C67" s="78">
        <v>2177</v>
      </c>
      <c r="D67" s="71">
        <v>169</v>
      </c>
      <c r="E67" s="71">
        <v>1809</v>
      </c>
      <c r="F67" s="71">
        <v>14</v>
      </c>
      <c r="G67" s="72">
        <v>124</v>
      </c>
      <c r="H67" s="71">
        <v>1910</v>
      </c>
      <c r="I67" s="71">
        <v>132</v>
      </c>
      <c r="J67" s="71">
        <v>1619</v>
      </c>
      <c r="K67" s="71">
        <v>12</v>
      </c>
      <c r="L67" s="71">
        <v>100</v>
      </c>
      <c r="M67" s="78">
        <v>2200.7098179999998</v>
      </c>
      <c r="N67" s="71">
        <v>152.567746</v>
      </c>
      <c r="O67" s="71">
        <v>1829.753187</v>
      </c>
      <c r="P67" s="71">
        <v>0</v>
      </c>
      <c r="Q67" s="72">
        <v>80.055555999999996</v>
      </c>
      <c r="R67" s="71">
        <v>1543.9999989999999</v>
      </c>
      <c r="S67" s="71">
        <v>70.385238000000001</v>
      </c>
      <c r="T67" s="71">
        <v>27.019366000000002</v>
      </c>
      <c r="U67" s="71">
        <v>10.709932</v>
      </c>
      <c r="V67" s="78">
        <v>751.11953900000003</v>
      </c>
      <c r="W67" s="71">
        <v>27.564844000000001</v>
      </c>
      <c r="X67" s="71">
        <v>15.539205000000001</v>
      </c>
      <c r="Y67" s="72">
        <v>5.0721369999999997</v>
      </c>
    </row>
    <row r="68" spans="1:25" x14ac:dyDescent="0.45">
      <c r="A68" s="66"/>
      <c r="B68" s="73">
        <v>66</v>
      </c>
      <c r="C68" s="79">
        <v>59</v>
      </c>
      <c r="D68" s="44">
        <v>8</v>
      </c>
      <c r="E68" s="44">
        <v>44</v>
      </c>
      <c r="F68" s="44">
        <v>0</v>
      </c>
      <c r="G68" s="65">
        <v>7</v>
      </c>
      <c r="H68" s="44">
        <v>48</v>
      </c>
      <c r="I68" s="44">
        <v>7</v>
      </c>
      <c r="J68" s="44">
        <v>34</v>
      </c>
      <c r="K68" s="44">
        <v>0</v>
      </c>
      <c r="L68" s="44">
        <v>7</v>
      </c>
      <c r="M68" s="79">
        <v>40.846432</v>
      </c>
      <c r="N68" s="44">
        <v>10.174417999999999</v>
      </c>
      <c r="O68" s="44">
        <v>28.181376</v>
      </c>
      <c r="P68" s="44">
        <v>0</v>
      </c>
      <c r="Q68" s="65">
        <v>2.490637</v>
      </c>
      <c r="R68" s="44">
        <v>49.000003999999997</v>
      </c>
      <c r="S68" s="44">
        <v>1.568446</v>
      </c>
      <c r="T68" s="44">
        <v>3.2876210000000001</v>
      </c>
      <c r="U68" s="44">
        <v>0.31310700000000002</v>
      </c>
      <c r="V68" s="79">
        <v>25.134709999999998</v>
      </c>
      <c r="W68" s="44">
        <v>0.63899700000000004</v>
      </c>
      <c r="X68" s="44">
        <v>1.0436890000000001</v>
      </c>
      <c r="Y68" s="65">
        <v>0.104369</v>
      </c>
    </row>
    <row r="69" spans="1:25" x14ac:dyDescent="0.45">
      <c r="A69" s="66"/>
      <c r="B69" s="73">
        <v>67</v>
      </c>
      <c r="C69" s="79">
        <v>1191</v>
      </c>
      <c r="D69" s="44">
        <v>371</v>
      </c>
      <c r="E69" s="44">
        <v>765</v>
      </c>
      <c r="F69" s="44">
        <v>12</v>
      </c>
      <c r="G69" s="65">
        <v>21</v>
      </c>
      <c r="H69" s="44">
        <v>923</v>
      </c>
      <c r="I69" s="44">
        <v>246</v>
      </c>
      <c r="J69" s="44">
        <v>643</v>
      </c>
      <c r="K69" s="44">
        <v>8</v>
      </c>
      <c r="L69" s="44">
        <v>13</v>
      </c>
      <c r="M69" s="79">
        <v>610.12483199999997</v>
      </c>
      <c r="N69" s="44">
        <v>57.043480000000002</v>
      </c>
      <c r="O69" s="44">
        <v>505.83495199999999</v>
      </c>
      <c r="P69" s="44">
        <v>13.333334000000001</v>
      </c>
      <c r="Q69" s="65">
        <v>33.913043999999999</v>
      </c>
      <c r="R69" s="44">
        <v>589.99999800000001</v>
      </c>
      <c r="S69" s="44">
        <v>63.971592999999999</v>
      </c>
      <c r="T69" s="44">
        <v>6.8961040000000002</v>
      </c>
      <c r="U69" s="44">
        <v>3.0649350000000002</v>
      </c>
      <c r="V69" s="79">
        <v>260.51948399999998</v>
      </c>
      <c r="W69" s="44">
        <v>12.794319</v>
      </c>
      <c r="X69" s="44">
        <v>6.1298700000000004</v>
      </c>
      <c r="Y69" s="65">
        <v>1.5324679999999999</v>
      </c>
    </row>
    <row r="70" spans="1:25" x14ac:dyDescent="0.45">
      <c r="A70" s="66"/>
      <c r="B70" s="73">
        <v>68</v>
      </c>
      <c r="C70" s="79">
        <v>389</v>
      </c>
      <c r="D70" s="44">
        <v>121</v>
      </c>
      <c r="E70" s="44">
        <v>240</v>
      </c>
      <c r="F70" s="44">
        <v>4</v>
      </c>
      <c r="G70" s="65">
        <v>17</v>
      </c>
      <c r="H70" s="44">
        <v>310</v>
      </c>
      <c r="I70" s="44">
        <v>91</v>
      </c>
      <c r="J70" s="44">
        <v>198</v>
      </c>
      <c r="K70" s="44">
        <v>4</v>
      </c>
      <c r="L70" s="44">
        <v>13</v>
      </c>
      <c r="M70" s="79">
        <v>257.50898000000001</v>
      </c>
      <c r="N70" s="44">
        <v>52.248804</v>
      </c>
      <c r="O70" s="44">
        <v>167.12446600000001</v>
      </c>
      <c r="P70" s="44">
        <v>1.6</v>
      </c>
      <c r="Q70" s="65">
        <v>26</v>
      </c>
      <c r="R70" s="44">
        <v>241</v>
      </c>
      <c r="S70" s="44">
        <v>26.36721</v>
      </c>
      <c r="T70" s="44">
        <v>9.0234009999999998</v>
      </c>
      <c r="U70" s="44">
        <v>0.75195000000000001</v>
      </c>
      <c r="V70" s="79">
        <v>101.137287</v>
      </c>
      <c r="W70" s="44">
        <v>7.5334890000000003</v>
      </c>
      <c r="X70" s="44">
        <v>3.383775</v>
      </c>
      <c r="Y70" s="65">
        <v>0</v>
      </c>
    </row>
    <row r="71" spans="1:25" x14ac:dyDescent="0.45">
      <c r="A71" s="66"/>
      <c r="B71" s="73">
        <v>69</v>
      </c>
      <c r="C71" s="79">
        <v>0</v>
      </c>
      <c r="D71" s="44">
        <v>0</v>
      </c>
      <c r="E71" s="44">
        <v>0</v>
      </c>
      <c r="F71" s="44">
        <v>0</v>
      </c>
      <c r="G71" s="65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79">
        <v>0</v>
      </c>
      <c r="N71" s="44">
        <v>0</v>
      </c>
      <c r="O71" s="44">
        <v>0</v>
      </c>
      <c r="P71" s="44">
        <v>0</v>
      </c>
      <c r="Q71" s="65">
        <v>0</v>
      </c>
      <c r="R71" s="44">
        <v>0</v>
      </c>
      <c r="S71" s="44">
        <v>0</v>
      </c>
      <c r="T71" s="44">
        <v>0</v>
      </c>
      <c r="U71" s="44">
        <v>0</v>
      </c>
      <c r="V71" s="79">
        <v>0</v>
      </c>
      <c r="W71" s="44">
        <v>0</v>
      </c>
      <c r="X71" s="44">
        <v>0</v>
      </c>
      <c r="Y71" s="65">
        <v>0</v>
      </c>
    </row>
    <row r="72" spans="1:25" x14ac:dyDescent="0.45">
      <c r="A72" s="66"/>
      <c r="B72" s="73">
        <v>70</v>
      </c>
      <c r="C72" s="79">
        <v>473</v>
      </c>
      <c r="D72" s="44">
        <v>83</v>
      </c>
      <c r="E72" s="44">
        <v>350</v>
      </c>
      <c r="F72" s="44">
        <v>3</v>
      </c>
      <c r="G72" s="65">
        <v>28</v>
      </c>
      <c r="H72" s="44">
        <v>363</v>
      </c>
      <c r="I72" s="44">
        <v>61</v>
      </c>
      <c r="J72" s="44">
        <v>268</v>
      </c>
      <c r="K72" s="44">
        <v>3</v>
      </c>
      <c r="L72" s="44">
        <v>24</v>
      </c>
      <c r="M72" s="79">
        <v>434.93208099999998</v>
      </c>
      <c r="N72" s="44">
        <v>17.996894999999999</v>
      </c>
      <c r="O72" s="44">
        <v>393.935181</v>
      </c>
      <c r="P72" s="44">
        <v>15</v>
      </c>
      <c r="Q72" s="65">
        <v>8</v>
      </c>
      <c r="R72" s="44">
        <v>293.99999600000001</v>
      </c>
      <c r="S72" s="44">
        <v>51.539264000000003</v>
      </c>
      <c r="T72" s="44">
        <v>7.5236219999999996</v>
      </c>
      <c r="U72" s="44">
        <v>7.5236219999999996</v>
      </c>
      <c r="V72" s="79">
        <v>127.32283200000001</v>
      </c>
      <c r="W72" s="44">
        <v>16.106020000000001</v>
      </c>
      <c r="X72" s="44">
        <v>5.2086610000000002</v>
      </c>
      <c r="Y72" s="65">
        <v>2.8937010000000001</v>
      </c>
    </row>
    <row r="73" spans="1:25" x14ac:dyDescent="0.45">
      <c r="A73" s="66"/>
      <c r="B73" s="73">
        <v>71</v>
      </c>
      <c r="C73" s="79">
        <v>990</v>
      </c>
      <c r="D73" s="44">
        <v>45</v>
      </c>
      <c r="E73" s="44">
        <v>774</v>
      </c>
      <c r="F73" s="44">
        <v>5</v>
      </c>
      <c r="G73" s="65">
        <v>150</v>
      </c>
      <c r="H73" s="44">
        <v>682</v>
      </c>
      <c r="I73" s="44">
        <v>31</v>
      </c>
      <c r="J73" s="44">
        <v>530</v>
      </c>
      <c r="K73" s="44">
        <v>3</v>
      </c>
      <c r="L73" s="44">
        <v>107</v>
      </c>
      <c r="M73" s="79">
        <v>527.88176499999997</v>
      </c>
      <c r="N73" s="44">
        <v>45.058140000000002</v>
      </c>
      <c r="O73" s="44">
        <v>439.29790800000001</v>
      </c>
      <c r="P73" s="44">
        <v>0</v>
      </c>
      <c r="Q73" s="65">
        <v>38.071160999999996</v>
      </c>
      <c r="R73" s="44">
        <v>603.99999600000001</v>
      </c>
      <c r="S73" s="44">
        <v>22.031196999999999</v>
      </c>
      <c r="T73" s="44">
        <v>46.179611000000001</v>
      </c>
      <c r="U73" s="44">
        <v>4.3980579999999998</v>
      </c>
      <c r="V73" s="79">
        <v>296.86892999999998</v>
      </c>
      <c r="W73" s="44">
        <v>8.9756730000000005</v>
      </c>
      <c r="X73" s="44">
        <v>14.660194000000001</v>
      </c>
      <c r="Y73" s="65">
        <v>1.466019</v>
      </c>
    </row>
    <row r="74" spans="1:25" x14ac:dyDescent="0.45">
      <c r="A74" s="66"/>
      <c r="B74" s="73">
        <v>72</v>
      </c>
      <c r="C74" s="79">
        <v>631</v>
      </c>
      <c r="D74" s="44">
        <v>393</v>
      </c>
      <c r="E74" s="44">
        <v>206</v>
      </c>
      <c r="F74" s="44">
        <v>2</v>
      </c>
      <c r="G74" s="65">
        <v>22</v>
      </c>
      <c r="H74" s="44">
        <v>454</v>
      </c>
      <c r="I74" s="44">
        <v>261</v>
      </c>
      <c r="J74" s="44">
        <v>164</v>
      </c>
      <c r="K74" s="44">
        <v>1</v>
      </c>
      <c r="L74" s="44">
        <v>21</v>
      </c>
      <c r="M74" s="79">
        <v>330.06790799999999</v>
      </c>
      <c r="N74" s="44">
        <v>77.003105000000005</v>
      </c>
      <c r="O74" s="44">
        <v>241.064809</v>
      </c>
      <c r="P74" s="44">
        <v>5</v>
      </c>
      <c r="Q74" s="65">
        <v>7</v>
      </c>
      <c r="R74" s="44">
        <v>213.99999800000001</v>
      </c>
      <c r="S74" s="44">
        <v>37.514975</v>
      </c>
      <c r="T74" s="44">
        <v>5.4763780000000004</v>
      </c>
      <c r="U74" s="44">
        <v>5.4763780000000004</v>
      </c>
      <c r="V74" s="79">
        <v>92.677165000000002</v>
      </c>
      <c r="W74" s="44">
        <v>11.72343</v>
      </c>
      <c r="X74" s="44">
        <v>3.7913380000000001</v>
      </c>
      <c r="Y74" s="65">
        <v>2.1062989999999999</v>
      </c>
    </row>
    <row r="75" spans="1:25" x14ac:dyDescent="0.45">
      <c r="A75" s="66"/>
      <c r="B75" s="73">
        <v>73</v>
      </c>
      <c r="C75" s="79">
        <v>2</v>
      </c>
      <c r="D75" s="44">
        <v>0</v>
      </c>
      <c r="E75" s="44">
        <v>1</v>
      </c>
      <c r="F75" s="44">
        <v>1</v>
      </c>
      <c r="G75" s="65">
        <v>0</v>
      </c>
      <c r="H75" s="44">
        <v>2</v>
      </c>
      <c r="I75" s="44">
        <v>0</v>
      </c>
      <c r="J75" s="44">
        <v>1</v>
      </c>
      <c r="K75" s="44">
        <v>1</v>
      </c>
      <c r="L75" s="44">
        <v>0</v>
      </c>
      <c r="M75" s="79">
        <v>1.60819</v>
      </c>
      <c r="N75" s="44">
        <v>0</v>
      </c>
      <c r="O75" s="44">
        <v>1.1637459999999999</v>
      </c>
      <c r="P75" s="44">
        <v>0.44444400000000001</v>
      </c>
      <c r="Q75" s="65">
        <v>0</v>
      </c>
      <c r="R75" s="44">
        <v>0</v>
      </c>
      <c r="S75" s="44">
        <v>0</v>
      </c>
      <c r="T75" s="44">
        <v>0</v>
      </c>
      <c r="U75" s="44">
        <v>0</v>
      </c>
      <c r="V75" s="79">
        <v>0</v>
      </c>
      <c r="W75" s="44">
        <v>0</v>
      </c>
      <c r="X75" s="44">
        <v>0</v>
      </c>
      <c r="Y75" s="65">
        <v>0</v>
      </c>
    </row>
    <row r="76" spans="1:25" x14ac:dyDescent="0.45">
      <c r="A76" s="66"/>
      <c r="B76" s="73">
        <v>74</v>
      </c>
      <c r="C76" s="79">
        <v>102</v>
      </c>
      <c r="D76" s="44">
        <v>11</v>
      </c>
      <c r="E76" s="44">
        <v>87</v>
      </c>
      <c r="F76" s="44">
        <v>2</v>
      </c>
      <c r="G76" s="65">
        <v>0</v>
      </c>
      <c r="H76" s="44">
        <v>77</v>
      </c>
      <c r="I76" s="44">
        <v>8</v>
      </c>
      <c r="J76" s="44">
        <v>66</v>
      </c>
      <c r="K76" s="44">
        <v>2</v>
      </c>
      <c r="L76" s="44">
        <v>0</v>
      </c>
      <c r="M76" s="79">
        <v>57.109254</v>
      </c>
      <c r="N76" s="44">
        <v>1.8550720000000001</v>
      </c>
      <c r="O76" s="44">
        <v>51.920847999999999</v>
      </c>
      <c r="P76" s="44">
        <v>3.3333339999999998</v>
      </c>
      <c r="Q76" s="65">
        <v>0</v>
      </c>
      <c r="R76" s="44">
        <v>82.000005000000002</v>
      </c>
      <c r="S76" s="44">
        <v>6.6238700000000001</v>
      </c>
      <c r="T76" s="44">
        <v>3.5702479999999999</v>
      </c>
      <c r="U76" s="44">
        <v>0.264463</v>
      </c>
      <c r="V76" s="79">
        <v>40.462812</v>
      </c>
      <c r="W76" s="44">
        <v>2.502351</v>
      </c>
      <c r="X76" s="44">
        <v>1.983471</v>
      </c>
      <c r="Y76" s="65">
        <v>0.13223099999999999</v>
      </c>
    </row>
    <row r="77" spans="1:25" x14ac:dyDescent="0.45">
      <c r="A77" s="66"/>
      <c r="B77" s="73">
        <v>75</v>
      </c>
      <c r="C77" s="79">
        <v>804</v>
      </c>
      <c r="D77" s="44">
        <v>46</v>
      </c>
      <c r="E77" s="44">
        <v>671</v>
      </c>
      <c r="F77" s="44">
        <v>9</v>
      </c>
      <c r="G77" s="65">
        <v>64</v>
      </c>
      <c r="H77" s="44">
        <v>587</v>
      </c>
      <c r="I77" s="44">
        <v>29</v>
      </c>
      <c r="J77" s="44">
        <v>507</v>
      </c>
      <c r="K77" s="44">
        <v>6</v>
      </c>
      <c r="L77" s="44">
        <v>37</v>
      </c>
      <c r="M77" s="79">
        <v>637.26158999999996</v>
      </c>
      <c r="N77" s="44">
        <v>36.909090999999997</v>
      </c>
      <c r="O77" s="44">
        <v>590.01918000000001</v>
      </c>
      <c r="P77" s="44">
        <v>2.6666669999999999</v>
      </c>
      <c r="Q77" s="65">
        <v>5</v>
      </c>
      <c r="R77" s="44">
        <v>552</v>
      </c>
      <c r="S77" s="44">
        <v>17.304857999999999</v>
      </c>
      <c r="T77" s="44">
        <v>22.181818</v>
      </c>
      <c r="U77" s="44">
        <v>2</v>
      </c>
      <c r="V77" s="79">
        <v>324.90910000000002</v>
      </c>
      <c r="W77" s="44">
        <v>8.1970379999999992</v>
      </c>
      <c r="X77" s="44">
        <v>15.727273</v>
      </c>
      <c r="Y77" s="65">
        <v>2</v>
      </c>
    </row>
    <row r="78" spans="1:25" x14ac:dyDescent="0.45">
      <c r="A78" s="66"/>
      <c r="B78" s="73">
        <v>76</v>
      </c>
      <c r="C78" s="79">
        <v>694</v>
      </c>
      <c r="D78" s="44">
        <v>69</v>
      </c>
      <c r="E78" s="44">
        <v>590</v>
      </c>
      <c r="F78" s="44">
        <v>3</v>
      </c>
      <c r="G78" s="65">
        <v>27</v>
      </c>
      <c r="H78" s="44">
        <v>607</v>
      </c>
      <c r="I78" s="44">
        <v>57</v>
      </c>
      <c r="J78" s="44">
        <v>522</v>
      </c>
      <c r="K78" s="44">
        <v>2</v>
      </c>
      <c r="L78" s="44">
        <v>21</v>
      </c>
      <c r="M78" s="79">
        <v>537.37805200000003</v>
      </c>
      <c r="N78" s="44">
        <v>17.378048</v>
      </c>
      <c r="O78" s="44">
        <v>507.500001</v>
      </c>
      <c r="P78" s="44">
        <v>0</v>
      </c>
      <c r="Q78" s="65">
        <v>5.8333339999999998</v>
      </c>
      <c r="R78" s="44">
        <v>513.99998600000004</v>
      </c>
      <c r="S78" s="44">
        <v>27.809996000000002</v>
      </c>
      <c r="T78" s="44">
        <v>10.454389000000001</v>
      </c>
      <c r="U78" s="44">
        <v>1.847291</v>
      </c>
      <c r="V78" s="79">
        <v>246.712583</v>
      </c>
      <c r="W78" s="44">
        <v>8.9738950000000006</v>
      </c>
      <c r="X78" s="44">
        <v>5.0381660000000004</v>
      </c>
      <c r="Y78" s="65">
        <v>1.3854679999999999</v>
      </c>
    </row>
    <row r="79" spans="1:25" x14ac:dyDescent="0.45">
      <c r="A79" s="66"/>
      <c r="B79" s="73">
        <v>77</v>
      </c>
      <c r="C79" s="79">
        <v>648</v>
      </c>
      <c r="D79" s="44">
        <v>376</v>
      </c>
      <c r="E79" s="44">
        <v>233</v>
      </c>
      <c r="F79" s="44">
        <v>10</v>
      </c>
      <c r="G79" s="65">
        <v>15</v>
      </c>
      <c r="H79" s="44">
        <v>501</v>
      </c>
      <c r="I79" s="44">
        <v>267</v>
      </c>
      <c r="J79" s="44">
        <v>202</v>
      </c>
      <c r="K79" s="44">
        <v>7</v>
      </c>
      <c r="L79" s="44">
        <v>15</v>
      </c>
      <c r="M79" s="79">
        <v>313.93006100000002</v>
      </c>
      <c r="N79" s="44">
        <v>103.92215400000001</v>
      </c>
      <c r="O79" s="44">
        <v>196.49090799999999</v>
      </c>
      <c r="P79" s="44">
        <v>2.3333330000000001</v>
      </c>
      <c r="Q79" s="65">
        <v>9.1836739999999999</v>
      </c>
      <c r="R79" s="44">
        <v>291</v>
      </c>
      <c r="S79" s="44">
        <v>72.108777000000003</v>
      </c>
      <c r="T79" s="44">
        <v>1.9931509999999999</v>
      </c>
      <c r="U79" s="44">
        <v>4.9828770000000002</v>
      </c>
      <c r="V79" s="79">
        <v>76.7363</v>
      </c>
      <c r="W79" s="44">
        <v>22.187315000000002</v>
      </c>
      <c r="X79" s="44">
        <v>1.9931509999999999</v>
      </c>
      <c r="Y79" s="65">
        <v>0</v>
      </c>
    </row>
    <row r="80" spans="1:25" x14ac:dyDescent="0.45">
      <c r="A80" s="66"/>
      <c r="B80" s="73">
        <v>78</v>
      </c>
      <c r="C80" s="79">
        <v>416</v>
      </c>
      <c r="D80" s="44">
        <v>57</v>
      </c>
      <c r="E80" s="44">
        <v>337</v>
      </c>
      <c r="F80" s="44">
        <v>8</v>
      </c>
      <c r="G80" s="65">
        <v>10</v>
      </c>
      <c r="H80" s="44">
        <v>319</v>
      </c>
      <c r="I80" s="44">
        <v>40</v>
      </c>
      <c r="J80" s="44">
        <v>262</v>
      </c>
      <c r="K80" s="44">
        <v>4</v>
      </c>
      <c r="L80" s="44">
        <v>10</v>
      </c>
      <c r="M80" s="79">
        <v>271.96100000000001</v>
      </c>
      <c r="N80" s="44">
        <v>22.966507</v>
      </c>
      <c r="O80" s="44">
        <v>221.14449999999999</v>
      </c>
      <c r="P80" s="44">
        <v>1.6</v>
      </c>
      <c r="Q80" s="65">
        <v>20</v>
      </c>
      <c r="R80" s="44">
        <v>267</v>
      </c>
      <c r="S80" s="44">
        <v>26.674858</v>
      </c>
      <c r="T80" s="44">
        <v>10.240902</v>
      </c>
      <c r="U80" s="44">
        <v>1.502202</v>
      </c>
      <c r="V80" s="79">
        <v>117.58505599999999</v>
      </c>
      <c r="W80" s="44">
        <v>9.5348089999999992</v>
      </c>
      <c r="X80" s="44">
        <v>4.6365850000000002</v>
      </c>
      <c r="Y80" s="65">
        <v>0.70777500000000004</v>
      </c>
    </row>
    <row r="81" spans="1:25" x14ac:dyDescent="0.45">
      <c r="A81" s="66"/>
      <c r="B81" s="73">
        <v>79</v>
      </c>
      <c r="C81" s="79">
        <v>0</v>
      </c>
      <c r="D81" s="44">
        <v>0</v>
      </c>
      <c r="E81" s="44">
        <v>0</v>
      </c>
      <c r="F81" s="44">
        <v>0</v>
      </c>
      <c r="G81" s="65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79">
        <v>0</v>
      </c>
      <c r="N81" s="44">
        <v>0</v>
      </c>
      <c r="O81" s="44">
        <v>0</v>
      </c>
      <c r="P81" s="44">
        <v>0</v>
      </c>
      <c r="Q81" s="65">
        <v>0</v>
      </c>
      <c r="R81" s="44">
        <v>0</v>
      </c>
      <c r="S81" s="44">
        <v>0</v>
      </c>
      <c r="T81" s="44">
        <v>0</v>
      </c>
      <c r="U81" s="44">
        <v>0</v>
      </c>
      <c r="V81" s="79">
        <v>0</v>
      </c>
      <c r="W81" s="44">
        <v>0</v>
      </c>
      <c r="X81" s="44">
        <v>0</v>
      </c>
      <c r="Y81" s="65">
        <v>0</v>
      </c>
    </row>
    <row r="82" spans="1:25" x14ac:dyDescent="0.45">
      <c r="A82" s="66"/>
      <c r="B82" s="73">
        <v>80</v>
      </c>
      <c r="C82" s="79">
        <v>144</v>
      </c>
      <c r="D82" s="44">
        <v>5</v>
      </c>
      <c r="E82" s="44">
        <v>127</v>
      </c>
      <c r="F82" s="44">
        <v>0</v>
      </c>
      <c r="G82" s="65">
        <v>9</v>
      </c>
      <c r="H82" s="44">
        <v>118</v>
      </c>
      <c r="I82" s="44">
        <v>2</v>
      </c>
      <c r="J82" s="44">
        <v>107</v>
      </c>
      <c r="K82" s="44">
        <v>0</v>
      </c>
      <c r="L82" s="44">
        <v>7</v>
      </c>
      <c r="M82" s="79">
        <v>128.01221000000001</v>
      </c>
      <c r="N82" s="44">
        <v>2.5454539999999999</v>
      </c>
      <c r="O82" s="44">
        <v>124.52081</v>
      </c>
      <c r="P82" s="44">
        <v>0</v>
      </c>
      <c r="Q82" s="65">
        <v>0.94594599999999995</v>
      </c>
      <c r="R82" s="44">
        <v>134</v>
      </c>
      <c r="S82" s="44">
        <v>9.2116129999999998</v>
      </c>
      <c r="T82" s="44">
        <v>5.5104889999999997</v>
      </c>
      <c r="U82" s="44">
        <v>0.16117200000000001</v>
      </c>
      <c r="V82" s="79">
        <v>76.929734999999994</v>
      </c>
      <c r="W82" s="44">
        <v>2.8980440000000001</v>
      </c>
      <c r="X82" s="44">
        <v>3.9174159999999998</v>
      </c>
      <c r="Y82" s="65">
        <v>0</v>
      </c>
    </row>
    <row r="83" spans="1:25" x14ac:dyDescent="0.45">
      <c r="A83" s="66"/>
      <c r="B83" s="73">
        <v>81</v>
      </c>
      <c r="C83" s="79">
        <v>1065</v>
      </c>
      <c r="D83" s="44">
        <v>40</v>
      </c>
      <c r="E83" s="44">
        <v>970</v>
      </c>
      <c r="F83" s="44">
        <v>5</v>
      </c>
      <c r="G83" s="65">
        <v>31</v>
      </c>
      <c r="H83" s="44">
        <v>844</v>
      </c>
      <c r="I83" s="44">
        <v>34</v>
      </c>
      <c r="J83" s="44">
        <v>769</v>
      </c>
      <c r="K83" s="44">
        <v>5</v>
      </c>
      <c r="L83" s="44">
        <v>21</v>
      </c>
      <c r="M83" s="79">
        <v>914.38999699999999</v>
      </c>
      <c r="N83" s="44">
        <v>28.611111999999999</v>
      </c>
      <c r="O83" s="44">
        <v>845.59285199999999</v>
      </c>
      <c r="P83" s="44">
        <v>0</v>
      </c>
      <c r="Q83" s="65">
        <v>22.186046999999999</v>
      </c>
      <c r="R83" s="44">
        <v>693.99999800000001</v>
      </c>
      <c r="S83" s="44">
        <v>30.823993000000002</v>
      </c>
      <c r="T83" s="44">
        <v>10.913855</v>
      </c>
      <c r="U83" s="44">
        <v>5.6973609999999999</v>
      </c>
      <c r="V83" s="79">
        <v>354.92699800000003</v>
      </c>
      <c r="W83" s="44">
        <v>16.332564000000001</v>
      </c>
      <c r="X83" s="44">
        <v>5.9244969999999997</v>
      </c>
      <c r="Y83" s="65">
        <v>2.3687499999999999</v>
      </c>
    </row>
    <row r="84" spans="1:25" x14ac:dyDescent="0.45">
      <c r="A84" s="66"/>
      <c r="B84" s="73">
        <v>82</v>
      </c>
      <c r="C84" s="79">
        <v>447</v>
      </c>
      <c r="D84" s="44">
        <v>47</v>
      </c>
      <c r="E84" s="44">
        <v>368</v>
      </c>
      <c r="F84" s="44">
        <v>3</v>
      </c>
      <c r="G84" s="65">
        <v>24</v>
      </c>
      <c r="H84" s="44">
        <v>392</v>
      </c>
      <c r="I84" s="44">
        <v>35</v>
      </c>
      <c r="J84" s="44">
        <v>329</v>
      </c>
      <c r="K84" s="44">
        <v>3</v>
      </c>
      <c r="L84" s="44">
        <v>20</v>
      </c>
      <c r="M84" s="79">
        <v>397.47876500000001</v>
      </c>
      <c r="N84" s="44">
        <v>17.013888000000001</v>
      </c>
      <c r="O84" s="44">
        <v>370.46487999999999</v>
      </c>
      <c r="P84" s="44">
        <v>0</v>
      </c>
      <c r="Q84" s="65">
        <v>10</v>
      </c>
      <c r="R84" s="44">
        <v>250.00000299999999</v>
      </c>
      <c r="S84" s="44">
        <v>15.652283000000001</v>
      </c>
      <c r="T84" s="44">
        <v>2.9915379999999998</v>
      </c>
      <c r="U84" s="44">
        <v>0.13425899999999999</v>
      </c>
      <c r="V84" s="79">
        <v>120.52566899999999</v>
      </c>
      <c r="W84" s="44">
        <v>4.7709900000000003</v>
      </c>
      <c r="X84" s="44">
        <v>0.84857899999999997</v>
      </c>
      <c r="Y84" s="65">
        <v>0</v>
      </c>
    </row>
    <row r="85" spans="1:25" x14ac:dyDescent="0.45">
      <c r="A85" s="66"/>
      <c r="B85" s="73">
        <v>83</v>
      </c>
      <c r="C85" s="79">
        <v>1215</v>
      </c>
      <c r="D85" s="44">
        <v>205</v>
      </c>
      <c r="E85" s="44">
        <v>843</v>
      </c>
      <c r="F85" s="44">
        <v>18</v>
      </c>
      <c r="G85" s="65">
        <v>130</v>
      </c>
      <c r="H85" s="44">
        <v>1070</v>
      </c>
      <c r="I85" s="44">
        <v>145</v>
      </c>
      <c r="J85" s="44">
        <v>790</v>
      </c>
      <c r="K85" s="44">
        <v>14</v>
      </c>
      <c r="L85" s="44">
        <v>103</v>
      </c>
      <c r="M85" s="79">
        <v>925.29723999999999</v>
      </c>
      <c r="N85" s="44">
        <v>210.75583</v>
      </c>
      <c r="O85" s="44">
        <v>654.80255</v>
      </c>
      <c r="P85" s="44">
        <v>0</v>
      </c>
      <c r="Q85" s="65">
        <v>36.647942</v>
      </c>
      <c r="R85" s="44">
        <v>494</v>
      </c>
      <c r="S85" s="44">
        <v>40.813237999999998</v>
      </c>
      <c r="T85" s="44">
        <v>21.999943999999999</v>
      </c>
      <c r="U85" s="44">
        <v>1.63503</v>
      </c>
      <c r="V85" s="79">
        <v>249.80765600000001</v>
      </c>
      <c r="W85" s="44">
        <v>15.446787</v>
      </c>
      <c r="X85" s="44">
        <v>12.206931000000001</v>
      </c>
      <c r="Y85" s="65">
        <v>0.81322300000000003</v>
      </c>
    </row>
    <row r="86" spans="1:25" x14ac:dyDescent="0.45">
      <c r="A86" s="66"/>
      <c r="B86" s="73">
        <v>84</v>
      </c>
      <c r="C86" s="79">
        <v>434</v>
      </c>
      <c r="D86" s="44">
        <v>47</v>
      </c>
      <c r="E86" s="44">
        <v>375</v>
      </c>
      <c r="F86" s="44">
        <v>2</v>
      </c>
      <c r="G86" s="65">
        <v>7</v>
      </c>
      <c r="H86" s="44">
        <v>340</v>
      </c>
      <c r="I86" s="44">
        <v>36</v>
      </c>
      <c r="J86" s="44">
        <v>294</v>
      </c>
      <c r="K86" s="44">
        <v>1</v>
      </c>
      <c r="L86" s="44">
        <v>6</v>
      </c>
      <c r="M86" s="79">
        <v>303.96459599999997</v>
      </c>
      <c r="N86" s="44">
        <v>52.325581999999997</v>
      </c>
      <c r="O86" s="44">
        <v>243.68600499999999</v>
      </c>
      <c r="P86" s="44">
        <v>0</v>
      </c>
      <c r="Q86" s="65">
        <v>2.1348319999999998</v>
      </c>
      <c r="R86" s="44">
        <v>341.99999500000001</v>
      </c>
      <c r="S86" s="44">
        <v>14.406416999999999</v>
      </c>
      <c r="T86" s="44">
        <v>12.393401000000001</v>
      </c>
      <c r="U86" s="44">
        <v>1.6684680000000001</v>
      </c>
      <c r="V86" s="79">
        <v>166.066911</v>
      </c>
      <c r="W86" s="44">
        <v>8.8130659999999992</v>
      </c>
      <c r="X86" s="44">
        <v>3.7028020000000001</v>
      </c>
      <c r="Y86" s="65">
        <v>0.243866</v>
      </c>
    </row>
    <row r="87" spans="1:25" x14ac:dyDescent="0.45">
      <c r="A87" s="66"/>
      <c r="B87" s="73">
        <v>85</v>
      </c>
      <c r="C87" s="79">
        <v>406</v>
      </c>
      <c r="D87" s="44">
        <v>125</v>
      </c>
      <c r="E87" s="44">
        <v>258</v>
      </c>
      <c r="F87" s="44">
        <v>4</v>
      </c>
      <c r="G87" s="65">
        <v>10</v>
      </c>
      <c r="H87" s="44">
        <v>335</v>
      </c>
      <c r="I87" s="44">
        <v>78</v>
      </c>
      <c r="J87" s="44">
        <v>239</v>
      </c>
      <c r="K87" s="44">
        <v>2</v>
      </c>
      <c r="L87" s="44">
        <v>7</v>
      </c>
      <c r="M87" s="79">
        <v>299.53001999999998</v>
      </c>
      <c r="N87" s="44">
        <v>44.784689</v>
      </c>
      <c r="O87" s="44">
        <v>201.73103599999999</v>
      </c>
      <c r="P87" s="44">
        <v>0.8</v>
      </c>
      <c r="Q87" s="65">
        <v>14</v>
      </c>
      <c r="R87" s="44">
        <v>135.000001</v>
      </c>
      <c r="S87" s="44">
        <v>14.908403</v>
      </c>
      <c r="T87" s="44">
        <v>5.0240099999999996</v>
      </c>
      <c r="U87" s="44">
        <v>0.43522</v>
      </c>
      <c r="V87" s="79">
        <v>56.497706999999998</v>
      </c>
      <c r="W87" s="44">
        <v>4.2649900000000001</v>
      </c>
      <c r="X87" s="44">
        <v>1.888285</v>
      </c>
      <c r="Y87" s="65">
        <v>0</v>
      </c>
    </row>
    <row r="88" spans="1:25" x14ac:dyDescent="0.45">
      <c r="A88" s="66"/>
      <c r="B88" s="73">
        <v>86</v>
      </c>
      <c r="C88" s="79">
        <v>446</v>
      </c>
      <c r="D88" s="44">
        <v>42</v>
      </c>
      <c r="E88" s="44">
        <v>372</v>
      </c>
      <c r="F88" s="44">
        <v>7</v>
      </c>
      <c r="G88" s="65">
        <v>16</v>
      </c>
      <c r="H88" s="44">
        <v>363</v>
      </c>
      <c r="I88" s="44">
        <v>26</v>
      </c>
      <c r="J88" s="44">
        <v>317</v>
      </c>
      <c r="K88" s="44">
        <v>6</v>
      </c>
      <c r="L88" s="44">
        <v>8</v>
      </c>
      <c r="M88" s="79">
        <v>371.53609899999998</v>
      </c>
      <c r="N88" s="44">
        <v>24.186046999999999</v>
      </c>
      <c r="O88" s="44">
        <v>338.77862599999997</v>
      </c>
      <c r="P88" s="44">
        <v>0</v>
      </c>
      <c r="Q88" s="65">
        <v>8.5714290000000002</v>
      </c>
      <c r="R88" s="44">
        <v>253</v>
      </c>
      <c r="S88" s="44">
        <v>20.386378000000001</v>
      </c>
      <c r="T88" s="44">
        <v>10.174263</v>
      </c>
      <c r="U88" s="44">
        <v>2.7131370000000001</v>
      </c>
      <c r="V88" s="79">
        <v>122.091154</v>
      </c>
      <c r="W88" s="44">
        <v>11.325766</v>
      </c>
      <c r="X88" s="44">
        <v>6.1045579999999999</v>
      </c>
      <c r="Y88" s="65">
        <v>2.034853</v>
      </c>
    </row>
    <row r="89" spans="1:25" x14ac:dyDescent="0.45">
      <c r="A89" s="66"/>
      <c r="B89" s="73">
        <v>87</v>
      </c>
      <c r="C89" s="79">
        <v>352</v>
      </c>
      <c r="D89" s="44">
        <v>15</v>
      </c>
      <c r="E89" s="44">
        <v>303</v>
      </c>
      <c r="F89" s="44">
        <v>1</v>
      </c>
      <c r="G89" s="65">
        <v>32</v>
      </c>
      <c r="H89" s="44">
        <v>265</v>
      </c>
      <c r="I89" s="44">
        <v>12</v>
      </c>
      <c r="J89" s="44">
        <v>228</v>
      </c>
      <c r="K89" s="44">
        <v>0</v>
      </c>
      <c r="L89" s="44">
        <v>24</v>
      </c>
      <c r="M89" s="79">
        <v>283.85002200000002</v>
      </c>
      <c r="N89" s="44">
        <v>15.272728000000001</v>
      </c>
      <c r="O89" s="44">
        <v>265.33404899999999</v>
      </c>
      <c r="P89" s="44">
        <v>0</v>
      </c>
      <c r="Q89" s="65">
        <v>3.2432430000000001</v>
      </c>
      <c r="R89" s="44">
        <v>254.00000199999999</v>
      </c>
      <c r="S89" s="44">
        <v>8.2299059999999997</v>
      </c>
      <c r="T89" s="44">
        <v>12.880342000000001</v>
      </c>
      <c r="U89" s="44">
        <v>0.18437100000000001</v>
      </c>
      <c r="V89" s="79">
        <v>150.92674099999999</v>
      </c>
      <c r="W89" s="44">
        <v>1.973546</v>
      </c>
      <c r="X89" s="44">
        <v>5.2930400000000004</v>
      </c>
      <c r="Y89" s="65">
        <v>0.111111</v>
      </c>
    </row>
    <row r="90" spans="1:25" x14ac:dyDescent="0.45">
      <c r="A90" s="66"/>
      <c r="B90" s="73">
        <v>88</v>
      </c>
      <c r="C90" s="79">
        <v>903</v>
      </c>
      <c r="D90" s="44">
        <v>48</v>
      </c>
      <c r="E90" s="44">
        <v>800</v>
      </c>
      <c r="F90" s="44">
        <v>4</v>
      </c>
      <c r="G90" s="65">
        <v>37</v>
      </c>
      <c r="H90" s="44">
        <v>739</v>
      </c>
      <c r="I90" s="44">
        <v>43</v>
      </c>
      <c r="J90" s="44">
        <v>658</v>
      </c>
      <c r="K90" s="44">
        <v>3</v>
      </c>
      <c r="L90" s="44">
        <v>28</v>
      </c>
      <c r="M90" s="79">
        <v>806.79469800000004</v>
      </c>
      <c r="N90" s="44">
        <v>38.819443</v>
      </c>
      <c r="O90" s="44">
        <v>720.16128100000003</v>
      </c>
      <c r="P90" s="44">
        <v>0</v>
      </c>
      <c r="Q90" s="65">
        <v>35.813955</v>
      </c>
      <c r="R90" s="44">
        <v>668.99999700000001</v>
      </c>
      <c r="S90" s="44">
        <v>28.955469999999998</v>
      </c>
      <c r="T90" s="44">
        <v>8.5210989999999995</v>
      </c>
      <c r="U90" s="44">
        <v>0.37963000000000002</v>
      </c>
      <c r="V90" s="79">
        <v>373.79400900000002</v>
      </c>
      <c r="W90" s="44">
        <v>17.280618</v>
      </c>
      <c r="X90" s="44">
        <v>4.070735</v>
      </c>
      <c r="Y90" s="65">
        <v>0</v>
      </c>
    </row>
    <row r="91" spans="1:25" x14ac:dyDescent="0.45">
      <c r="A91" s="66"/>
      <c r="B91" s="73">
        <v>89</v>
      </c>
      <c r="C91" s="79">
        <v>538</v>
      </c>
      <c r="D91" s="44">
        <v>237</v>
      </c>
      <c r="E91" s="44">
        <v>283</v>
      </c>
      <c r="F91" s="44">
        <v>5</v>
      </c>
      <c r="G91" s="65">
        <v>6</v>
      </c>
      <c r="H91" s="44">
        <v>435</v>
      </c>
      <c r="I91" s="44">
        <v>189</v>
      </c>
      <c r="J91" s="44">
        <v>229</v>
      </c>
      <c r="K91" s="44">
        <v>5</v>
      </c>
      <c r="L91" s="44">
        <v>6</v>
      </c>
      <c r="M91" s="79">
        <v>401.100055</v>
      </c>
      <c r="N91" s="44">
        <v>133.02052399999999</v>
      </c>
      <c r="O91" s="44">
        <v>239.686665</v>
      </c>
      <c r="P91" s="44">
        <v>7.1428580000000004</v>
      </c>
      <c r="Q91" s="65">
        <v>10.000000999999999</v>
      </c>
      <c r="R91" s="44">
        <v>302</v>
      </c>
      <c r="S91" s="44">
        <v>69.554429999999996</v>
      </c>
      <c r="T91" s="44">
        <v>5.8860570000000001</v>
      </c>
      <c r="U91" s="44">
        <v>0</v>
      </c>
      <c r="V91" s="79">
        <v>132.209892</v>
      </c>
      <c r="W91" s="44">
        <v>24.192845999999999</v>
      </c>
      <c r="X91" s="44">
        <v>1.811094</v>
      </c>
      <c r="Y91" s="65">
        <v>0</v>
      </c>
    </row>
    <row r="92" spans="1:25" x14ac:dyDescent="0.45">
      <c r="A92" s="66"/>
      <c r="B92" s="73">
        <v>90</v>
      </c>
      <c r="C92" s="79">
        <v>885</v>
      </c>
      <c r="D92" s="44">
        <v>193</v>
      </c>
      <c r="E92" s="44">
        <v>618</v>
      </c>
      <c r="F92" s="44">
        <v>11</v>
      </c>
      <c r="G92" s="65">
        <v>54</v>
      </c>
      <c r="H92" s="44">
        <v>728</v>
      </c>
      <c r="I92" s="44">
        <v>152</v>
      </c>
      <c r="J92" s="44">
        <v>521</v>
      </c>
      <c r="K92" s="44">
        <v>9</v>
      </c>
      <c r="L92" s="44">
        <v>39</v>
      </c>
      <c r="M92" s="79">
        <v>748.89995299999998</v>
      </c>
      <c r="N92" s="44">
        <v>106.979471</v>
      </c>
      <c r="O92" s="44">
        <v>545.31332899999995</v>
      </c>
      <c r="P92" s="44">
        <v>12.857143000000001</v>
      </c>
      <c r="Q92" s="65">
        <v>65</v>
      </c>
      <c r="R92" s="44">
        <v>495</v>
      </c>
      <c r="S92" s="44">
        <v>101.37596499999999</v>
      </c>
      <c r="T92" s="44">
        <v>6.9775109999999998</v>
      </c>
      <c r="U92" s="44">
        <v>0</v>
      </c>
      <c r="V92" s="79">
        <v>194.72563199999999</v>
      </c>
      <c r="W92" s="44">
        <v>33.131647999999998</v>
      </c>
      <c r="X92" s="44">
        <v>2.1469269999999998</v>
      </c>
      <c r="Y92" s="65">
        <v>0</v>
      </c>
    </row>
    <row r="93" spans="1:25" x14ac:dyDescent="0.45">
      <c r="A93" s="66"/>
      <c r="B93" s="73">
        <v>91</v>
      </c>
      <c r="C93" s="79">
        <v>10</v>
      </c>
      <c r="D93" s="44">
        <v>0</v>
      </c>
      <c r="E93" s="44">
        <v>9</v>
      </c>
      <c r="F93" s="44">
        <v>0</v>
      </c>
      <c r="G93" s="65">
        <v>0</v>
      </c>
      <c r="H93" s="44">
        <v>8</v>
      </c>
      <c r="I93" s="44">
        <v>0</v>
      </c>
      <c r="J93" s="44">
        <v>7</v>
      </c>
      <c r="K93" s="44">
        <v>0</v>
      </c>
      <c r="L93" s="44">
        <v>0</v>
      </c>
      <c r="M93" s="79">
        <v>9.4141150000000007</v>
      </c>
      <c r="N93" s="44">
        <v>0</v>
      </c>
      <c r="O93" s="44">
        <v>9.4141150000000007</v>
      </c>
      <c r="P93" s="44">
        <v>0</v>
      </c>
      <c r="Q93" s="65">
        <v>0</v>
      </c>
      <c r="R93" s="44">
        <v>0</v>
      </c>
      <c r="S93" s="44">
        <v>0</v>
      </c>
      <c r="T93" s="44">
        <v>0</v>
      </c>
      <c r="U93" s="44">
        <v>0</v>
      </c>
      <c r="V93" s="79">
        <v>0</v>
      </c>
      <c r="W93" s="44">
        <v>0</v>
      </c>
      <c r="X93" s="44">
        <v>0</v>
      </c>
      <c r="Y93" s="65">
        <v>0</v>
      </c>
    </row>
    <row r="94" spans="1:25" x14ac:dyDescent="0.45">
      <c r="A94" s="66"/>
      <c r="B94" s="73">
        <v>92</v>
      </c>
      <c r="C94" s="79">
        <v>697</v>
      </c>
      <c r="D94" s="44">
        <v>68</v>
      </c>
      <c r="E94" s="44">
        <v>603</v>
      </c>
      <c r="F94" s="44">
        <v>3</v>
      </c>
      <c r="G94" s="65">
        <v>13</v>
      </c>
      <c r="H94" s="44">
        <v>578</v>
      </c>
      <c r="I94" s="44">
        <v>52</v>
      </c>
      <c r="J94" s="44">
        <v>506</v>
      </c>
      <c r="K94" s="44">
        <v>3</v>
      </c>
      <c r="L94" s="44">
        <v>9</v>
      </c>
      <c r="M94" s="79">
        <v>580.02336700000001</v>
      </c>
      <c r="N94" s="44">
        <v>60.779218999999998</v>
      </c>
      <c r="O94" s="44">
        <v>495.84415300000001</v>
      </c>
      <c r="P94" s="44">
        <v>0</v>
      </c>
      <c r="Q94" s="65">
        <v>23.399999000000001</v>
      </c>
      <c r="R94" s="44">
        <v>553.00000999999997</v>
      </c>
      <c r="S94" s="44">
        <v>43.465950999999997</v>
      </c>
      <c r="T94" s="44">
        <v>11.850253</v>
      </c>
      <c r="U94" s="44">
        <v>1.7308380000000001</v>
      </c>
      <c r="V94" s="79">
        <v>301.34528699999998</v>
      </c>
      <c r="W94" s="44">
        <v>17.063987000000001</v>
      </c>
      <c r="X94" s="44">
        <v>3.4616769999999999</v>
      </c>
      <c r="Y94" s="65">
        <v>1.589459</v>
      </c>
    </row>
    <row r="95" spans="1:25" x14ac:dyDescent="0.45">
      <c r="A95" s="66"/>
      <c r="B95" s="73">
        <v>93</v>
      </c>
      <c r="C95" s="79">
        <v>337</v>
      </c>
      <c r="D95" s="44">
        <v>30</v>
      </c>
      <c r="E95" s="44">
        <v>265</v>
      </c>
      <c r="F95" s="44">
        <v>7</v>
      </c>
      <c r="G95" s="65">
        <v>31</v>
      </c>
      <c r="H95" s="44">
        <v>267</v>
      </c>
      <c r="I95" s="44">
        <v>24</v>
      </c>
      <c r="J95" s="44">
        <v>214</v>
      </c>
      <c r="K95" s="44">
        <v>7</v>
      </c>
      <c r="L95" s="44">
        <v>18</v>
      </c>
      <c r="M95" s="79">
        <v>317.86544700000002</v>
      </c>
      <c r="N95" s="44">
        <v>25.714285</v>
      </c>
      <c r="O95" s="44">
        <v>252.98449500000001</v>
      </c>
      <c r="P95" s="44">
        <v>0</v>
      </c>
      <c r="Q95" s="65">
        <v>32.500002000000002</v>
      </c>
      <c r="R95" s="44">
        <v>193.00000199999999</v>
      </c>
      <c r="S95" s="44">
        <v>20.812622999999999</v>
      </c>
      <c r="T95" s="44">
        <v>6.773504</v>
      </c>
      <c r="U95" s="44">
        <v>1.4493279999999999</v>
      </c>
      <c r="V95" s="79">
        <v>91.93956</v>
      </c>
      <c r="W95" s="44">
        <v>6.7116889999999998</v>
      </c>
      <c r="X95" s="44">
        <v>2.2417579999999999</v>
      </c>
      <c r="Y95" s="65">
        <v>0.88888900000000004</v>
      </c>
    </row>
    <row r="96" spans="1:25" x14ac:dyDescent="0.45">
      <c r="A96" s="66"/>
      <c r="B96" s="73">
        <v>94</v>
      </c>
      <c r="C96" s="79">
        <v>469</v>
      </c>
      <c r="D96" s="44">
        <v>28</v>
      </c>
      <c r="E96" s="44">
        <v>407</v>
      </c>
      <c r="F96" s="44">
        <v>2</v>
      </c>
      <c r="G96" s="65">
        <v>21</v>
      </c>
      <c r="H96" s="44">
        <v>392</v>
      </c>
      <c r="I96" s="44">
        <v>25</v>
      </c>
      <c r="J96" s="44">
        <v>341</v>
      </c>
      <c r="K96" s="44">
        <v>1</v>
      </c>
      <c r="L96" s="44">
        <v>16</v>
      </c>
      <c r="M96" s="79">
        <v>404.97661900000003</v>
      </c>
      <c r="N96" s="44">
        <v>29.220777999999999</v>
      </c>
      <c r="O96" s="44">
        <v>334.15583900000001</v>
      </c>
      <c r="P96" s="44">
        <v>0</v>
      </c>
      <c r="Q96" s="65">
        <v>41.599998999999997</v>
      </c>
      <c r="R96" s="44">
        <v>343.999999</v>
      </c>
      <c r="S96" s="44">
        <v>10.018602</v>
      </c>
      <c r="T96" s="44">
        <v>6</v>
      </c>
      <c r="U96" s="44">
        <v>0</v>
      </c>
      <c r="V96" s="79">
        <v>211.999999</v>
      </c>
      <c r="W96" s="44">
        <v>4.452712</v>
      </c>
      <c r="X96" s="44">
        <v>6</v>
      </c>
      <c r="Y96" s="65">
        <v>0</v>
      </c>
    </row>
    <row r="97" spans="1:25" x14ac:dyDescent="0.45">
      <c r="A97" s="66"/>
      <c r="B97" s="73">
        <v>95</v>
      </c>
      <c r="C97" s="79">
        <v>615</v>
      </c>
      <c r="D97" s="44">
        <v>32</v>
      </c>
      <c r="E97" s="44">
        <v>527</v>
      </c>
      <c r="F97" s="44">
        <v>4</v>
      </c>
      <c r="G97" s="65">
        <v>41</v>
      </c>
      <c r="H97" s="44">
        <v>517</v>
      </c>
      <c r="I97" s="44">
        <v>26</v>
      </c>
      <c r="J97" s="44">
        <v>455</v>
      </c>
      <c r="K97" s="44">
        <v>4</v>
      </c>
      <c r="L97" s="44">
        <v>26</v>
      </c>
      <c r="M97" s="79">
        <v>466.01342499999998</v>
      </c>
      <c r="N97" s="44">
        <v>14.857143000000001</v>
      </c>
      <c r="O97" s="44">
        <v>447.30443100000002</v>
      </c>
      <c r="P97" s="44">
        <v>0</v>
      </c>
      <c r="Q97" s="65">
        <v>3.8518520000000001</v>
      </c>
      <c r="R97" s="44">
        <v>443.00000799999998</v>
      </c>
      <c r="S97" s="44">
        <v>30.003798</v>
      </c>
      <c r="T97" s="44">
        <v>10.149748000000001</v>
      </c>
      <c r="U97" s="44">
        <v>2.2691620000000001</v>
      </c>
      <c r="V97" s="79">
        <v>243.65472</v>
      </c>
      <c r="W97" s="44">
        <v>11.878641999999999</v>
      </c>
      <c r="X97" s="44">
        <v>4.5383230000000001</v>
      </c>
      <c r="Y97" s="65">
        <v>1.410541</v>
      </c>
    </row>
    <row r="98" spans="1:25" x14ac:dyDescent="0.45">
      <c r="A98" s="66"/>
      <c r="B98" s="73">
        <v>96</v>
      </c>
      <c r="C98" s="79">
        <v>799</v>
      </c>
      <c r="D98" s="44">
        <v>69</v>
      </c>
      <c r="E98" s="44">
        <v>665</v>
      </c>
      <c r="F98" s="44">
        <v>9</v>
      </c>
      <c r="G98" s="65">
        <v>45</v>
      </c>
      <c r="H98" s="44">
        <v>684</v>
      </c>
      <c r="I98" s="44">
        <v>50</v>
      </c>
      <c r="J98" s="44">
        <v>580</v>
      </c>
      <c r="K98" s="44">
        <v>7</v>
      </c>
      <c r="L98" s="44">
        <v>40</v>
      </c>
      <c r="M98" s="79">
        <v>818.11923899999999</v>
      </c>
      <c r="N98" s="44">
        <v>53.571426000000002</v>
      </c>
      <c r="O98" s="44">
        <v>685.65890899999999</v>
      </c>
      <c r="P98" s="44">
        <v>0</v>
      </c>
      <c r="Q98" s="65">
        <v>72.222221000000005</v>
      </c>
      <c r="R98" s="44">
        <v>631.00000199999999</v>
      </c>
      <c r="S98" s="44">
        <v>39.456079000000003</v>
      </c>
      <c r="T98" s="44">
        <v>24.054765</v>
      </c>
      <c r="U98" s="44">
        <v>0.43223400000000001</v>
      </c>
      <c r="V98" s="79">
        <v>353.17102499999999</v>
      </c>
      <c r="W98" s="44">
        <v>19.439395999999999</v>
      </c>
      <c r="X98" s="44">
        <v>12.881111000000001</v>
      </c>
      <c r="Y98" s="65">
        <v>0</v>
      </c>
    </row>
    <row r="99" spans="1:25" x14ac:dyDescent="0.45">
      <c r="A99" s="66"/>
      <c r="B99" s="73">
        <v>97</v>
      </c>
      <c r="C99" s="79">
        <v>464</v>
      </c>
      <c r="D99" s="44">
        <v>83</v>
      </c>
      <c r="E99" s="44">
        <v>370</v>
      </c>
      <c r="F99" s="44">
        <v>0</v>
      </c>
      <c r="G99" s="65">
        <v>7</v>
      </c>
      <c r="H99" s="44">
        <v>377</v>
      </c>
      <c r="I99" s="44">
        <v>53</v>
      </c>
      <c r="J99" s="44">
        <v>314</v>
      </c>
      <c r="K99" s="44">
        <v>0</v>
      </c>
      <c r="L99" s="44">
        <v>7</v>
      </c>
      <c r="M99" s="79">
        <v>372.11952400000001</v>
      </c>
      <c r="N99" s="44">
        <v>45.802469000000002</v>
      </c>
      <c r="O99" s="44">
        <v>308.81705199999999</v>
      </c>
      <c r="P99" s="44">
        <v>0</v>
      </c>
      <c r="Q99" s="65">
        <v>17.5</v>
      </c>
      <c r="R99" s="44">
        <v>323.99999800000001</v>
      </c>
      <c r="S99" s="44">
        <v>29.091193000000001</v>
      </c>
      <c r="T99" s="44">
        <v>5.3030989999999996</v>
      </c>
      <c r="U99" s="44">
        <v>1.1481479999999999</v>
      </c>
      <c r="V99" s="79">
        <v>186.45336399999999</v>
      </c>
      <c r="W99" s="44">
        <v>10.146461</v>
      </c>
      <c r="X99" s="44">
        <v>3.4864229999999998</v>
      </c>
      <c r="Y99" s="65">
        <v>0</v>
      </c>
    </row>
    <row r="100" spans="1:25" x14ac:dyDescent="0.45">
      <c r="A100" s="66"/>
      <c r="B100" s="73">
        <v>98</v>
      </c>
      <c r="C100" s="79">
        <v>419</v>
      </c>
      <c r="D100" s="44">
        <v>57</v>
      </c>
      <c r="E100" s="44">
        <v>339</v>
      </c>
      <c r="F100" s="44">
        <v>5</v>
      </c>
      <c r="G100" s="65">
        <v>17</v>
      </c>
      <c r="H100" s="44">
        <v>296</v>
      </c>
      <c r="I100" s="44">
        <v>38</v>
      </c>
      <c r="J100" s="44">
        <v>238</v>
      </c>
      <c r="K100" s="44">
        <v>5</v>
      </c>
      <c r="L100" s="44">
        <v>14</v>
      </c>
      <c r="M100" s="79">
        <v>354.01531799999998</v>
      </c>
      <c r="N100" s="44">
        <v>40.714286999999999</v>
      </c>
      <c r="O100" s="44">
        <v>281.35658100000001</v>
      </c>
      <c r="P100" s="44">
        <v>0</v>
      </c>
      <c r="Q100" s="65">
        <v>25.277778999999999</v>
      </c>
      <c r="R100" s="44">
        <v>249.99999800000001</v>
      </c>
      <c r="S100" s="44">
        <v>17.415900000000001</v>
      </c>
      <c r="T100" s="44">
        <v>9.5990800000000007</v>
      </c>
      <c r="U100" s="44">
        <v>0.77289399999999997</v>
      </c>
      <c r="V100" s="79">
        <v>127.12384400000001</v>
      </c>
      <c r="W100" s="44">
        <v>6.420585</v>
      </c>
      <c r="X100" s="44">
        <v>3.9394010000000002</v>
      </c>
      <c r="Y100" s="65">
        <v>0</v>
      </c>
    </row>
    <row r="101" spans="1:25" x14ac:dyDescent="0.45">
      <c r="A101" s="66"/>
      <c r="B101" s="73">
        <v>99</v>
      </c>
      <c r="C101" s="79">
        <v>374</v>
      </c>
      <c r="D101" s="44">
        <v>32</v>
      </c>
      <c r="E101" s="44">
        <v>305</v>
      </c>
      <c r="F101" s="44">
        <v>2</v>
      </c>
      <c r="G101" s="65">
        <v>26</v>
      </c>
      <c r="H101" s="44">
        <v>294</v>
      </c>
      <c r="I101" s="44">
        <v>27</v>
      </c>
      <c r="J101" s="44">
        <v>243</v>
      </c>
      <c r="K101" s="44">
        <v>2</v>
      </c>
      <c r="L101" s="44">
        <v>14</v>
      </c>
      <c r="M101" s="79">
        <v>303.66084599999999</v>
      </c>
      <c r="N101" s="44">
        <v>19.177350000000001</v>
      </c>
      <c r="O101" s="44">
        <v>246.01955799999999</v>
      </c>
      <c r="P101" s="44">
        <v>0</v>
      </c>
      <c r="Q101" s="65">
        <v>31.463937000000001</v>
      </c>
      <c r="R101" s="44">
        <v>245.99999600000001</v>
      </c>
      <c r="S101" s="44">
        <v>21.943742</v>
      </c>
      <c r="T101" s="44">
        <v>4.5116399999999999</v>
      </c>
      <c r="U101" s="44">
        <v>0.614815</v>
      </c>
      <c r="V101" s="79">
        <v>137.79947200000001</v>
      </c>
      <c r="W101" s="44">
        <v>7.9000300000000001</v>
      </c>
      <c r="X101" s="44">
        <v>1.844444</v>
      </c>
      <c r="Y101" s="65">
        <v>0</v>
      </c>
    </row>
    <row r="102" spans="1:25" x14ac:dyDescent="0.45">
      <c r="A102" s="66"/>
      <c r="B102" s="73">
        <v>100</v>
      </c>
      <c r="C102" s="79">
        <v>612</v>
      </c>
      <c r="D102" s="44">
        <v>69</v>
      </c>
      <c r="E102" s="44">
        <v>505</v>
      </c>
      <c r="F102" s="44">
        <v>3</v>
      </c>
      <c r="G102" s="65">
        <v>24</v>
      </c>
      <c r="H102" s="44">
        <v>562</v>
      </c>
      <c r="I102" s="44">
        <v>57</v>
      </c>
      <c r="J102" s="44">
        <v>468</v>
      </c>
      <c r="K102" s="44">
        <v>3</v>
      </c>
      <c r="L102" s="44">
        <v>23</v>
      </c>
      <c r="M102" s="79">
        <v>743.35687499999995</v>
      </c>
      <c r="N102" s="44">
        <v>66.369861</v>
      </c>
      <c r="O102" s="44">
        <v>629.40080599999999</v>
      </c>
      <c r="P102" s="44">
        <v>0</v>
      </c>
      <c r="Q102" s="65">
        <v>47.586205999999997</v>
      </c>
      <c r="R102" s="44">
        <v>391.99999100000002</v>
      </c>
      <c r="S102" s="44">
        <v>22.281229</v>
      </c>
      <c r="T102" s="44">
        <v>8.804233</v>
      </c>
      <c r="U102" s="44">
        <v>3.2010580000000002</v>
      </c>
      <c r="V102" s="79">
        <v>166.36507599999999</v>
      </c>
      <c r="W102" s="44">
        <v>5.7955930000000002</v>
      </c>
      <c r="X102" s="44">
        <v>1.201058</v>
      </c>
      <c r="Y102" s="65">
        <v>0.20105799999999999</v>
      </c>
    </row>
    <row r="103" spans="1:25" x14ac:dyDescent="0.45">
      <c r="A103" s="66"/>
      <c r="B103" s="73">
        <v>101</v>
      </c>
      <c r="C103" s="79">
        <v>362</v>
      </c>
      <c r="D103" s="44">
        <v>19</v>
      </c>
      <c r="E103" s="44">
        <v>331</v>
      </c>
      <c r="F103" s="44">
        <v>0</v>
      </c>
      <c r="G103" s="65">
        <v>4</v>
      </c>
      <c r="H103" s="44">
        <v>295</v>
      </c>
      <c r="I103" s="44">
        <v>16</v>
      </c>
      <c r="J103" s="44">
        <v>269</v>
      </c>
      <c r="K103" s="44">
        <v>0</v>
      </c>
      <c r="L103" s="44">
        <v>3</v>
      </c>
      <c r="M103" s="79">
        <v>292.88699700000001</v>
      </c>
      <c r="N103" s="44">
        <v>13.827159999999999</v>
      </c>
      <c r="O103" s="44">
        <v>264.55983400000002</v>
      </c>
      <c r="P103" s="44">
        <v>0</v>
      </c>
      <c r="Q103" s="65">
        <v>7.5000010000000001</v>
      </c>
      <c r="R103" s="44">
        <v>249.99999600000001</v>
      </c>
      <c r="S103" s="44">
        <v>15.514403</v>
      </c>
      <c r="T103" s="44">
        <v>1.0333330000000001</v>
      </c>
      <c r="U103" s="44">
        <v>0.22963</v>
      </c>
      <c r="V103" s="79">
        <v>138.47777400000001</v>
      </c>
      <c r="W103" s="44">
        <v>3.0303179999999998</v>
      </c>
      <c r="X103" s="44">
        <v>0.68888899999999997</v>
      </c>
      <c r="Y103" s="65">
        <v>0</v>
      </c>
    </row>
    <row r="104" spans="1:25" x14ac:dyDescent="0.45">
      <c r="A104" s="66"/>
      <c r="B104" s="73">
        <v>102</v>
      </c>
      <c r="C104" s="79">
        <v>387</v>
      </c>
      <c r="D104" s="44">
        <v>63</v>
      </c>
      <c r="E104" s="44">
        <v>303</v>
      </c>
      <c r="F104" s="44">
        <v>5</v>
      </c>
      <c r="G104" s="65">
        <v>9</v>
      </c>
      <c r="H104" s="44">
        <v>319</v>
      </c>
      <c r="I104" s="44">
        <v>55</v>
      </c>
      <c r="J104" s="44">
        <v>249</v>
      </c>
      <c r="K104" s="44">
        <v>5</v>
      </c>
      <c r="L104" s="44">
        <v>7</v>
      </c>
      <c r="M104" s="79">
        <v>341.69600300000002</v>
      </c>
      <c r="N104" s="44">
        <v>18.092106000000001</v>
      </c>
      <c r="O104" s="44">
        <v>210.194805</v>
      </c>
      <c r="P104" s="44">
        <v>10</v>
      </c>
      <c r="Q104" s="65">
        <v>103.40909600000001</v>
      </c>
      <c r="R104" s="44">
        <v>250</v>
      </c>
      <c r="S104" s="44">
        <v>18.893984</v>
      </c>
      <c r="T104" s="44">
        <v>3.64411</v>
      </c>
      <c r="U104" s="44">
        <v>1.40056</v>
      </c>
      <c r="V104" s="79">
        <v>155.50232700000001</v>
      </c>
      <c r="W104" s="44">
        <v>7.9561890000000002</v>
      </c>
      <c r="X104" s="44">
        <v>2.0504199999999999</v>
      </c>
      <c r="Y104" s="65">
        <v>0</v>
      </c>
    </row>
    <row r="105" spans="1:25" x14ac:dyDescent="0.45">
      <c r="A105" s="66"/>
      <c r="B105" s="73">
        <v>103</v>
      </c>
      <c r="C105" s="79">
        <v>333</v>
      </c>
      <c r="D105" s="44">
        <v>20</v>
      </c>
      <c r="E105" s="44">
        <v>304</v>
      </c>
      <c r="F105" s="44">
        <v>0</v>
      </c>
      <c r="G105" s="65">
        <v>6</v>
      </c>
      <c r="H105" s="44">
        <v>301</v>
      </c>
      <c r="I105" s="44">
        <v>16</v>
      </c>
      <c r="J105" s="44">
        <v>276</v>
      </c>
      <c r="K105" s="44">
        <v>0</v>
      </c>
      <c r="L105" s="44">
        <v>6</v>
      </c>
      <c r="M105" s="79">
        <v>402.229015</v>
      </c>
      <c r="N105" s="44">
        <v>18.630136</v>
      </c>
      <c r="O105" s="44">
        <v>371.18508600000001</v>
      </c>
      <c r="P105" s="44">
        <v>0</v>
      </c>
      <c r="Q105" s="65">
        <v>12.413793</v>
      </c>
      <c r="R105" s="44">
        <v>223.99999</v>
      </c>
      <c r="S105" s="44">
        <v>9.8949149999999992</v>
      </c>
      <c r="T105" s="44">
        <v>2.3703699999999999</v>
      </c>
      <c r="U105" s="44">
        <v>0.59259300000000004</v>
      </c>
      <c r="V105" s="79">
        <v>92.444440999999998</v>
      </c>
      <c r="W105" s="44">
        <v>3.9579659999999999</v>
      </c>
      <c r="X105" s="44">
        <v>0.59259300000000004</v>
      </c>
      <c r="Y105" s="65">
        <v>0.59259300000000004</v>
      </c>
    </row>
    <row r="106" spans="1:25" x14ac:dyDescent="0.45">
      <c r="A106" s="66"/>
      <c r="B106" s="73">
        <v>104</v>
      </c>
      <c r="C106" s="79">
        <v>591</v>
      </c>
      <c r="D106" s="44">
        <v>53</v>
      </c>
      <c r="E106" s="44">
        <v>510</v>
      </c>
      <c r="F106" s="44">
        <v>1</v>
      </c>
      <c r="G106" s="65">
        <v>15</v>
      </c>
      <c r="H106" s="44">
        <v>527</v>
      </c>
      <c r="I106" s="44">
        <v>45</v>
      </c>
      <c r="J106" s="44">
        <v>460</v>
      </c>
      <c r="K106" s="44">
        <v>1</v>
      </c>
      <c r="L106" s="44">
        <v>10</v>
      </c>
      <c r="M106" s="79">
        <v>474.51458000000002</v>
      </c>
      <c r="N106" s="44">
        <v>36.885244999999998</v>
      </c>
      <c r="O106" s="44">
        <v>420.321641</v>
      </c>
      <c r="P106" s="44">
        <v>0</v>
      </c>
      <c r="Q106" s="65">
        <v>17.307693</v>
      </c>
      <c r="R106" s="44">
        <v>479.999999</v>
      </c>
      <c r="S106" s="44">
        <v>26.498267999999999</v>
      </c>
      <c r="T106" s="44">
        <v>5.3994710000000001</v>
      </c>
      <c r="U106" s="44">
        <v>2.7512750000000001</v>
      </c>
      <c r="V106" s="79">
        <v>205.52256299999999</v>
      </c>
      <c r="W106" s="44">
        <v>9.6303110000000007</v>
      </c>
      <c r="X106" s="44">
        <v>2.7512750000000001</v>
      </c>
      <c r="Y106" s="65">
        <v>1.7921229999999999</v>
      </c>
    </row>
    <row r="107" spans="1:25" x14ac:dyDescent="0.45">
      <c r="A107" s="66"/>
      <c r="B107" s="73">
        <v>105</v>
      </c>
      <c r="C107" s="79">
        <v>642</v>
      </c>
      <c r="D107" s="44">
        <v>26</v>
      </c>
      <c r="E107" s="44">
        <v>591</v>
      </c>
      <c r="F107" s="44">
        <v>8</v>
      </c>
      <c r="G107" s="65">
        <v>14</v>
      </c>
      <c r="H107" s="44">
        <v>531</v>
      </c>
      <c r="I107" s="44">
        <v>24</v>
      </c>
      <c r="J107" s="44">
        <v>487</v>
      </c>
      <c r="K107" s="44">
        <v>7</v>
      </c>
      <c r="L107" s="44">
        <v>10</v>
      </c>
      <c r="M107" s="79">
        <v>577.794895</v>
      </c>
      <c r="N107" s="44">
        <v>4.9342100000000002</v>
      </c>
      <c r="O107" s="44">
        <v>434.03112299999998</v>
      </c>
      <c r="P107" s="44">
        <v>4</v>
      </c>
      <c r="Q107" s="65">
        <v>134.82955200000001</v>
      </c>
      <c r="R107" s="44">
        <v>474.99999800000001</v>
      </c>
      <c r="S107" s="44">
        <v>32.908337000000003</v>
      </c>
      <c r="T107" s="44">
        <v>6.3110239999999997</v>
      </c>
      <c r="U107" s="44">
        <v>3.6077080000000001</v>
      </c>
      <c r="V107" s="79">
        <v>245.44030699999999</v>
      </c>
      <c r="W107" s="44">
        <v>6.7895909999999997</v>
      </c>
      <c r="X107" s="44">
        <v>3.1399210000000002</v>
      </c>
      <c r="Y107" s="65">
        <v>0.147312</v>
      </c>
    </row>
    <row r="108" spans="1:25" x14ac:dyDescent="0.45">
      <c r="A108" s="66"/>
      <c r="B108" s="73">
        <v>106</v>
      </c>
      <c r="C108" s="79">
        <v>929</v>
      </c>
      <c r="D108" s="44">
        <v>176</v>
      </c>
      <c r="E108" s="44">
        <v>703</v>
      </c>
      <c r="F108" s="44">
        <v>7</v>
      </c>
      <c r="G108" s="65">
        <v>25</v>
      </c>
      <c r="H108" s="44">
        <v>763</v>
      </c>
      <c r="I108" s="44">
        <v>125</v>
      </c>
      <c r="J108" s="44">
        <v>601</v>
      </c>
      <c r="K108" s="44">
        <v>4</v>
      </c>
      <c r="L108" s="44">
        <v>16</v>
      </c>
      <c r="M108" s="79">
        <v>778.31923400000005</v>
      </c>
      <c r="N108" s="44">
        <v>76.335880000000003</v>
      </c>
      <c r="O108" s="44">
        <v>643.29912899999999</v>
      </c>
      <c r="P108" s="44">
        <v>0</v>
      </c>
      <c r="Q108" s="65">
        <v>33.68421</v>
      </c>
      <c r="R108" s="44">
        <v>579.99999800000001</v>
      </c>
      <c r="S108" s="44">
        <v>54.172894999999997</v>
      </c>
      <c r="T108" s="44">
        <v>12.288360000000001</v>
      </c>
      <c r="U108" s="44">
        <v>3.0074070000000002</v>
      </c>
      <c r="V108" s="79">
        <v>285.333866</v>
      </c>
      <c r="W108" s="44">
        <v>18.445181999999999</v>
      </c>
      <c r="X108" s="44">
        <v>6.0222220000000002</v>
      </c>
      <c r="Y108" s="65">
        <v>2</v>
      </c>
    </row>
    <row r="109" spans="1:25" x14ac:dyDescent="0.45">
      <c r="A109" s="66"/>
      <c r="B109" s="73">
        <v>107</v>
      </c>
      <c r="C109" s="79">
        <v>717</v>
      </c>
      <c r="D109" s="44">
        <v>41</v>
      </c>
      <c r="E109" s="44">
        <v>636</v>
      </c>
      <c r="F109" s="44">
        <v>1</v>
      </c>
      <c r="G109" s="65">
        <v>32</v>
      </c>
      <c r="H109" s="44">
        <v>593</v>
      </c>
      <c r="I109" s="44">
        <v>33</v>
      </c>
      <c r="J109" s="44">
        <v>527</v>
      </c>
      <c r="K109" s="44">
        <v>1</v>
      </c>
      <c r="L109" s="44">
        <v>25</v>
      </c>
      <c r="M109" s="79">
        <v>648.37974499999996</v>
      </c>
      <c r="N109" s="44">
        <v>27.989754000000001</v>
      </c>
      <c r="O109" s="44">
        <v>587.69768199999999</v>
      </c>
      <c r="P109" s="44">
        <v>0</v>
      </c>
      <c r="Q109" s="65">
        <v>32.692309000000002</v>
      </c>
      <c r="R109" s="44">
        <v>491.00001099999997</v>
      </c>
      <c r="S109" s="44">
        <v>22.587581</v>
      </c>
      <c r="T109" s="44">
        <v>11.425927</v>
      </c>
      <c r="U109" s="44">
        <v>3.4550740000000002</v>
      </c>
      <c r="V109" s="79">
        <v>239.66792100000001</v>
      </c>
      <c r="W109" s="44">
        <v>7.3324020000000001</v>
      </c>
      <c r="X109" s="44">
        <v>3.4550740000000002</v>
      </c>
      <c r="Y109" s="65">
        <v>0.41422599999999998</v>
      </c>
    </row>
    <row r="110" spans="1:25" x14ac:dyDescent="0.45">
      <c r="A110" s="66"/>
      <c r="B110" s="73">
        <v>108</v>
      </c>
      <c r="C110" s="79">
        <v>578</v>
      </c>
      <c r="D110" s="44">
        <v>32</v>
      </c>
      <c r="E110" s="44">
        <v>521</v>
      </c>
      <c r="F110" s="44">
        <v>1</v>
      </c>
      <c r="G110" s="65">
        <v>23</v>
      </c>
      <c r="H110" s="44">
        <v>451</v>
      </c>
      <c r="I110" s="44">
        <v>25</v>
      </c>
      <c r="J110" s="44">
        <v>408</v>
      </c>
      <c r="K110" s="44">
        <v>1</v>
      </c>
      <c r="L110" s="44">
        <v>16</v>
      </c>
      <c r="M110" s="79">
        <v>429.21771000000001</v>
      </c>
      <c r="N110" s="44">
        <v>0.986842</v>
      </c>
      <c r="O110" s="44">
        <v>398.23086699999999</v>
      </c>
      <c r="P110" s="44">
        <v>0</v>
      </c>
      <c r="Q110" s="65">
        <v>30</v>
      </c>
      <c r="R110" s="44">
        <v>427.00000299999999</v>
      </c>
      <c r="S110" s="44">
        <v>25.898119000000001</v>
      </c>
      <c r="T110" s="44">
        <v>7.1329950000000002</v>
      </c>
      <c r="U110" s="44">
        <v>0.72829100000000002</v>
      </c>
      <c r="V110" s="79">
        <v>225.936387</v>
      </c>
      <c r="W110" s="44">
        <v>9.0673770000000005</v>
      </c>
      <c r="X110" s="44">
        <v>2.6486350000000001</v>
      </c>
      <c r="Y110" s="65">
        <v>0</v>
      </c>
    </row>
    <row r="111" spans="1:25" x14ac:dyDescent="0.45">
      <c r="A111" s="66"/>
      <c r="B111" s="73">
        <v>109</v>
      </c>
      <c r="C111" s="79">
        <v>1590</v>
      </c>
      <c r="D111" s="44">
        <v>495</v>
      </c>
      <c r="E111" s="44">
        <v>1005</v>
      </c>
      <c r="F111" s="44">
        <v>14</v>
      </c>
      <c r="G111" s="65">
        <v>50</v>
      </c>
      <c r="H111" s="44">
        <v>1284</v>
      </c>
      <c r="I111" s="44">
        <v>342</v>
      </c>
      <c r="J111" s="44">
        <v>873</v>
      </c>
      <c r="K111" s="44">
        <v>10</v>
      </c>
      <c r="L111" s="44">
        <v>39</v>
      </c>
      <c r="M111" s="79">
        <v>924.99999700000001</v>
      </c>
      <c r="N111" s="44">
        <v>60</v>
      </c>
      <c r="O111" s="44">
        <v>840.00002099999995</v>
      </c>
      <c r="P111" s="44">
        <v>10</v>
      </c>
      <c r="Q111" s="65">
        <v>0</v>
      </c>
      <c r="R111" s="44">
        <v>994.999999</v>
      </c>
      <c r="S111" s="44">
        <v>85.929618000000005</v>
      </c>
      <c r="T111" s="44">
        <v>19.061523999999999</v>
      </c>
      <c r="U111" s="44">
        <v>5.1877639999999996</v>
      </c>
      <c r="V111" s="79">
        <v>410.308043</v>
      </c>
      <c r="W111" s="44">
        <v>17.413208999999998</v>
      </c>
      <c r="X111" s="44">
        <v>5.209581</v>
      </c>
      <c r="Y111" s="65">
        <v>1.2560260000000001</v>
      </c>
    </row>
    <row r="112" spans="1:25" x14ac:dyDescent="0.45">
      <c r="A112" s="66"/>
      <c r="B112" s="73">
        <v>110</v>
      </c>
      <c r="C112" s="79">
        <v>326</v>
      </c>
      <c r="D112" s="44">
        <v>31</v>
      </c>
      <c r="E112" s="44">
        <v>266</v>
      </c>
      <c r="F112" s="44">
        <v>4</v>
      </c>
      <c r="G112" s="65">
        <v>23</v>
      </c>
      <c r="H112" s="44">
        <v>262</v>
      </c>
      <c r="I112" s="44">
        <v>25</v>
      </c>
      <c r="J112" s="44">
        <v>219</v>
      </c>
      <c r="K112" s="44">
        <v>3</v>
      </c>
      <c r="L112" s="44">
        <v>13</v>
      </c>
      <c r="M112" s="79">
        <v>311.29141600000003</v>
      </c>
      <c r="N112" s="44">
        <v>0.986842</v>
      </c>
      <c r="O112" s="44">
        <v>202.54319599999999</v>
      </c>
      <c r="P112" s="44">
        <v>6</v>
      </c>
      <c r="Q112" s="65">
        <v>101.761368</v>
      </c>
      <c r="R112" s="44">
        <v>331</v>
      </c>
      <c r="S112" s="44">
        <v>22.490098</v>
      </c>
      <c r="T112" s="44">
        <v>5.9236519999999997</v>
      </c>
      <c r="U112" s="44">
        <v>0</v>
      </c>
      <c r="V112" s="79">
        <v>181.233383</v>
      </c>
      <c r="W112" s="44">
        <v>9.5846429999999998</v>
      </c>
      <c r="X112" s="44">
        <v>1.9252009999999999</v>
      </c>
      <c r="Y112" s="65">
        <v>0</v>
      </c>
    </row>
    <row r="113" spans="1:25" x14ac:dyDescent="0.45">
      <c r="A113" s="66"/>
      <c r="B113" s="73">
        <v>111</v>
      </c>
      <c r="C113" s="79">
        <v>426</v>
      </c>
      <c r="D113" s="44">
        <v>33</v>
      </c>
      <c r="E113" s="44">
        <v>377</v>
      </c>
      <c r="F113" s="44">
        <v>0</v>
      </c>
      <c r="G113" s="65">
        <v>12</v>
      </c>
      <c r="H113" s="44">
        <v>352</v>
      </c>
      <c r="I113" s="44">
        <v>23</v>
      </c>
      <c r="J113" s="44">
        <v>318</v>
      </c>
      <c r="K113" s="44">
        <v>0</v>
      </c>
      <c r="L113" s="44">
        <v>9</v>
      </c>
      <c r="M113" s="79">
        <v>427.105662</v>
      </c>
      <c r="N113" s="44">
        <v>20.125</v>
      </c>
      <c r="O113" s="44">
        <v>401.980661</v>
      </c>
      <c r="P113" s="44">
        <v>0</v>
      </c>
      <c r="Q113" s="65">
        <v>5</v>
      </c>
      <c r="R113" s="44">
        <v>245.00000199999999</v>
      </c>
      <c r="S113" s="44">
        <v>10.948959</v>
      </c>
      <c r="T113" s="44">
        <v>8.0474449999999997</v>
      </c>
      <c r="U113" s="44">
        <v>0</v>
      </c>
      <c r="V113" s="79">
        <v>124.28832199999999</v>
      </c>
      <c r="W113" s="44">
        <v>3.9814400000000001</v>
      </c>
      <c r="X113" s="44">
        <v>0.89416099999999998</v>
      </c>
      <c r="Y113" s="65">
        <v>0</v>
      </c>
    </row>
    <row r="114" spans="1:25" x14ac:dyDescent="0.45">
      <c r="A114" s="66"/>
      <c r="B114" s="73">
        <v>112</v>
      </c>
      <c r="C114" s="79">
        <v>635</v>
      </c>
      <c r="D114" s="44">
        <v>47</v>
      </c>
      <c r="E114" s="44">
        <v>536</v>
      </c>
      <c r="F114" s="44">
        <v>5</v>
      </c>
      <c r="G114" s="65">
        <v>32</v>
      </c>
      <c r="H114" s="44">
        <v>551</v>
      </c>
      <c r="I114" s="44">
        <v>37</v>
      </c>
      <c r="J114" s="44">
        <v>466</v>
      </c>
      <c r="K114" s="44">
        <v>5</v>
      </c>
      <c r="L114" s="44">
        <v>30</v>
      </c>
      <c r="M114" s="79">
        <v>457.62372099999999</v>
      </c>
      <c r="N114" s="44">
        <v>34.593494999999997</v>
      </c>
      <c r="O114" s="44">
        <v>392.58904100000001</v>
      </c>
      <c r="P114" s="44">
        <v>0</v>
      </c>
      <c r="Q114" s="65">
        <v>15.441177</v>
      </c>
      <c r="R114" s="44">
        <v>361.00000199999999</v>
      </c>
      <c r="S114" s="44">
        <v>18.887640999999999</v>
      </c>
      <c r="T114" s="44">
        <v>6.6117650000000001</v>
      </c>
      <c r="U114" s="44">
        <v>1.3223529999999999</v>
      </c>
      <c r="V114" s="79">
        <v>164.59206699999999</v>
      </c>
      <c r="W114" s="44">
        <v>5.8259210000000001</v>
      </c>
      <c r="X114" s="44">
        <v>2.6447059999999998</v>
      </c>
      <c r="Y114" s="65">
        <v>0</v>
      </c>
    </row>
    <row r="115" spans="1:25" x14ac:dyDescent="0.45">
      <c r="A115" s="66"/>
      <c r="B115" s="73">
        <v>113</v>
      </c>
      <c r="C115" s="79">
        <v>862</v>
      </c>
      <c r="D115" s="44">
        <v>220</v>
      </c>
      <c r="E115" s="44">
        <v>570</v>
      </c>
      <c r="F115" s="44">
        <v>14</v>
      </c>
      <c r="G115" s="65">
        <v>33</v>
      </c>
      <c r="H115" s="44">
        <v>677</v>
      </c>
      <c r="I115" s="44">
        <v>163</v>
      </c>
      <c r="J115" s="44">
        <v>468</v>
      </c>
      <c r="K115" s="44">
        <v>6</v>
      </c>
      <c r="L115" s="44">
        <v>23</v>
      </c>
      <c r="M115" s="79">
        <v>699.00001199999997</v>
      </c>
      <c r="N115" s="44">
        <v>4</v>
      </c>
      <c r="O115" s="44">
        <v>679.99998900000003</v>
      </c>
      <c r="P115" s="44">
        <v>0</v>
      </c>
      <c r="Q115" s="65">
        <v>14.999999000000001</v>
      </c>
      <c r="R115" s="44">
        <v>404.00000399999999</v>
      </c>
      <c r="S115" s="44">
        <v>26.636348000000002</v>
      </c>
      <c r="T115" s="44">
        <v>8.4925200000000007</v>
      </c>
      <c r="U115" s="44">
        <v>0</v>
      </c>
      <c r="V115" s="79">
        <v>200.83490399999999</v>
      </c>
      <c r="W115" s="44">
        <v>9.300357</v>
      </c>
      <c r="X115" s="44">
        <v>2.9723820000000001</v>
      </c>
      <c r="Y115" s="65">
        <v>0</v>
      </c>
    </row>
    <row r="116" spans="1:25" x14ac:dyDescent="0.45">
      <c r="A116" s="66"/>
      <c r="B116" s="73">
        <v>114</v>
      </c>
      <c r="C116" s="79">
        <v>407</v>
      </c>
      <c r="D116" s="44">
        <v>37</v>
      </c>
      <c r="E116" s="44">
        <v>347</v>
      </c>
      <c r="F116" s="44">
        <v>1</v>
      </c>
      <c r="G116" s="65">
        <v>10</v>
      </c>
      <c r="H116" s="44">
        <v>351</v>
      </c>
      <c r="I116" s="44">
        <v>29</v>
      </c>
      <c r="J116" s="44">
        <v>300</v>
      </c>
      <c r="K116" s="44">
        <v>1</v>
      </c>
      <c r="L116" s="44">
        <v>9</v>
      </c>
      <c r="M116" s="79">
        <v>302.48589600000003</v>
      </c>
      <c r="N116" s="44">
        <v>27.11382</v>
      </c>
      <c r="O116" s="44">
        <v>252.739724</v>
      </c>
      <c r="P116" s="44">
        <v>0</v>
      </c>
      <c r="Q116" s="65">
        <v>4.6323530000000002</v>
      </c>
      <c r="R116" s="44">
        <v>258.00000399999999</v>
      </c>
      <c r="S116" s="44">
        <v>11.007811999999999</v>
      </c>
      <c r="T116" s="44">
        <v>5.5691730000000002</v>
      </c>
      <c r="U116" s="44">
        <v>1.3753089999999999</v>
      </c>
      <c r="V116" s="79">
        <v>116.050882</v>
      </c>
      <c r="W116" s="44">
        <v>2.6631390000000001</v>
      </c>
      <c r="X116" s="44">
        <v>1.443246</v>
      </c>
      <c r="Y116" s="65">
        <v>0.522949</v>
      </c>
    </row>
    <row r="117" spans="1:25" x14ac:dyDescent="0.45">
      <c r="A117" s="66"/>
      <c r="B117" s="73">
        <v>115</v>
      </c>
      <c r="C117" s="79">
        <v>924</v>
      </c>
      <c r="D117" s="44">
        <v>74</v>
      </c>
      <c r="E117" s="44">
        <v>792</v>
      </c>
      <c r="F117" s="44">
        <v>5</v>
      </c>
      <c r="G117" s="65">
        <v>38</v>
      </c>
      <c r="H117" s="44">
        <v>791</v>
      </c>
      <c r="I117" s="44">
        <v>57</v>
      </c>
      <c r="J117" s="44">
        <v>692</v>
      </c>
      <c r="K117" s="44">
        <v>4</v>
      </c>
      <c r="L117" s="44">
        <v>29</v>
      </c>
      <c r="M117" s="79">
        <v>663.20545400000003</v>
      </c>
      <c r="N117" s="44">
        <v>53.292682999999997</v>
      </c>
      <c r="O117" s="44">
        <v>582.98630700000001</v>
      </c>
      <c r="P117" s="44">
        <v>0</v>
      </c>
      <c r="Q117" s="65">
        <v>14.926470999999999</v>
      </c>
      <c r="R117" s="44">
        <v>435.00000299999999</v>
      </c>
      <c r="S117" s="44">
        <v>19.127697000000001</v>
      </c>
      <c r="T117" s="44">
        <v>9.2057920000000006</v>
      </c>
      <c r="U117" s="44">
        <v>2.378015</v>
      </c>
      <c r="V117" s="79">
        <v>194.813367</v>
      </c>
      <c r="W117" s="44">
        <v>4.227417</v>
      </c>
      <c r="X117" s="44">
        <v>2.0717469999999998</v>
      </c>
      <c r="Y117" s="65">
        <v>1.0737140000000001</v>
      </c>
    </row>
    <row r="119" spans="1:25" x14ac:dyDescent="0.45">
      <c r="C119" s="45">
        <f>SUM(C3:C118)</f>
        <v>59518</v>
      </c>
      <c r="D119" s="44">
        <f t="shared" ref="D119:Y119" si="0">SUM(D3:D118)</f>
        <v>8138</v>
      </c>
      <c r="E119" s="44">
        <f t="shared" si="0"/>
        <v>46881</v>
      </c>
      <c r="F119" s="44">
        <f t="shared" si="0"/>
        <v>448</v>
      </c>
      <c r="G119" s="65">
        <f t="shared" si="0"/>
        <v>3122</v>
      </c>
      <c r="H119" s="44">
        <f t="shared" si="0"/>
        <v>47233</v>
      </c>
      <c r="I119" s="44">
        <f t="shared" si="0"/>
        <v>5804</v>
      </c>
      <c r="J119" s="44">
        <f t="shared" si="0"/>
        <v>38155</v>
      </c>
      <c r="K119" s="44">
        <f t="shared" si="0"/>
        <v>334</v>
      </c>
      <c r="L119" s="44">
        <f t="shared" si="0"/>
        <v>2259</v>
      </c>
      <c r="M119" s="79">
        <f t="shared" si="0"/>
        <v>45923.987845999989</v>
      </c>
      <c r="N119" s="44">
        <f t="shared" si="0"/>
        <v>3908.1330860000007</v>
      </c>
      <c r="O119" s="44">
        <f t="shared" si="0"/>
        <v>38668.913581000001</v>
      </c>
      <c r="P119" s="44">
        <f t="shared" si="0"/>
        <v>360.77313600000002</v>
      </c>
      <c r="Q119" s="65">
        <f t="shared" si="0"/>
        <v>2440.6888330000006</v>
      </c>
      <c r="R119" s="44">
        <f t="shared" si="0"/>
        <v>38680.999963999988</v>
      </c>
      <c r="S119" s="44">
        <f t="shared" si="0"/>
        <v>2769.1849439999992</v>
      </c>
      <c r="T119" s="44">
        <f t="shared" si="0"/>
        <v>960.84310100000016</v>
      </c>
      <c r="U119" s="44">
        <f t="shared" si="0"/>
        <v>166.86389399999993</v>
      </c>
      <c r="V119" s="79">
        <f t="shared" si="0"/>
        <v>20113.924378</v>
      </c>
      <c r="W119" s="44">
        <f t="shared" si="0"/>
        <v>1021.1398580000003</v>
      </c>
      <c r="X119" s="44">
        <f t="shared" si="0"/>
        <v>473.31946600000003</v>
      </c>
      <c r="Y119" s="65">
        <f t="shared" si="0"/>
        <v>62.931948999999989</v>
      </c>
    </row>
  </sheetData>
  <sheetProtection sheet="1" objects="1" scenarios="1" selectLockedCells="1"/>
  <protectedRanges>
    <protectedRange sqref="A3:A117" name="Range1"/>
  </protectedRanges>
  <mergeCells count="6">
    <mergeCell ref="C1:G1"/>
    <mergeCell ref="H1:L1"/>
    <mergeCell ref="M1:Q1"/>
    <mergeCell ref="V1:Y1"/>
    <mergeCell ref="R1:U1"/>
    <mergeCell ref="AA1:A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9"/>
  <sheetViews>
    <sheetView zoomScaleNormal="100" workbookViewId="0">
      <selection activeCell="A3" sqref="A3:G4"/>
    </sheetView>
  </sheetViews>
  <sheetFormatPr defaultColWidth="9.109375" defaultRowHeight="12.9" x14ac:dyDescent="0.5"/>
  <cols>
    <col min="1" max="1" width="11.5546875" style="51" customWidth="1"/>
    <col min="2" max="2" width="13.6640625" style="51" customWidth="1"/>
    <col min="3" max="5" width="6.21875" style="51" bestFit="1" customWidth="1"/>
    <col min="6" max="7" width="6.21875" style="51" customWidth="1"/>
    <col min="8" max="8" width="10.109375" style="51" bestFit="1" customWidth="1"/>
    <col min="9" max="9" width="6.5546875" style="51" bestFit="1" customWidth="1"/>
    <col min="10" max="10" width="10.109375" style="51" bestFit="1" customWidth="1"/>
    <col min="11" max="12" width="8" style="51" bestFit="1" customWidth="1"/>
    <col min="13" max="14" width="8" style="51" customWidth="1"/>
    <col min="15" max="15" width="13.109375" style="51" customWidth="1"/>
    <col min="16" max="17" width="8" style="51" bestFit="1" customWidth="1"/>
    <col min="18" max="18" width="8" style="51" customWidth="1"/>
    <col min="19" max="19" width="10.109375" style="51" bestFit="1" customWidth="1"/>
    <col min="20" max="20" width="6.44140625" style="51" bestFit="1" customWidth="1"/>
    <col min="21" max="21" width="9.109375" style="51" bestFit="1" customWidth="1"/>
    <col min="22" max="22" width="7.44140625" style="51" bestFit="1" customWidth="1"/>
    <col min="23" max="23" width="6.77734375" style="51" bestFit="1" customWidth="1"/>
    <col min="24" max="24" width="5.44140625" style="51" bestFit="1" customWidth="1"/>
    <col min="25" max="16384" width="9.109375" style="51"/>
  </cols>
  <sheetData>
    <row r="1" spans="1:18" s="56" customFormat="1" ht="14.4" x14ac:dyDescent="0.55000000000000004">
      <c r="A1" s="55" t="s">
        <v>1</v>
      </c>
      <c r="B1" s="55"/>
      <c r="G1" s="57" t="s">
        <v>36</v>
      </c>
      <c r="H1" s="58">
        <f>I8/5</f>
        <v>11903.6</v>
      </c>
    </row>
    <row r="2" spans="1:18" s="56" customFormat="1" ht="14.4" x14ac:dyDescent="0.55000000000000004">
      <c r="A2" s="55" t="s">
        <v>55</v>
      </c>
      <c r="B2" s="55"/>
    </row>
    <row r="3" spans="1:18" s="56" customFormat="1" ht="14.4" x14ac:dyDescent="0.55000000000000004">
      <c r="A3" s="101" t="s">
        <v>2</v>
      </c>
      <c r="B3" s="101"/>
      <c r="C3" s="101"/>
      <c r="D3" s="101"/>
      <c r="E3" s="101"/>
      <c r="F3" s="101"/>
      <c r="G3" s="101"/>
    </row>
    <row r="4" spans="1:18" s="56" customFormat="1" ht="14.4" x14ac:dyDescent="0.55000000000000004">
      <c r="A4" s="101"/>
      <c r="B4" s="101"/>
      <c r="C4" s="101"/>
      <c r="D4" s="101"/>
      <c r="E4" s="101"/>
      <c r="F4" s="101"/>
      <c r="G4" s="101"/>
    </row>
    <row r="5" spans="1:18" s="53" customFormat="1" ht="13.2" thickBot="1" x14ac:dyDescent="0.55000000000000004">
      <c r="A5" s="52"/>
      <c r="B5" s="52"/>
      <c r="C5" s="52"/>
      <c r="D5" s="52"/>
      <c r="E5" s="52"/>
      <c r="F5" s="52"/>
      <c r="G5" s="52"/>
    </row>
    <row r="6" spans="1:18" ht="13.2" thickBot="1" x14ac:dyDescent="0.55000000000000004">
      <c r="C6" s="102" t="s">
        <v>33</v>
      </c>
      <c r="D6" s="103"/>
      <c r="E6" s="103"/>
      <c r="F6" s="103"/>
      <c r="G6" s="103"/>
      <c r="H6" s="103"/>
      <c r="I6" s="104"/>
      <c r="J6" s="102" t="s">
        <v>35</v>
      </c>
      <c r="K6" s="103"/>
      <c r="L6" s="103"/>
      <c r="M6" s="103"/>
      <c r="N6" s="103"/>
      <c r="O6" s="103"/>
      <c r="P6" s="104"/>
    </row>
    <row r="7" spans="1:18" ht="13.2" thickBot="1" x14ac:dyDescent="0.55000000000000004">
      <c r="A7" s="5" t="s">
        <v>32</v>
      </c>
      <c r="B7" s="5" t="s">
        <v>31</v>
      </c>
      <c r="C7" s="27">
        <v>1</v>
      </c>
      <c r="D7" s="28">
        <v>2</v>
      </c>
      <c r="E7" s="28">
        <v>3</v>
      </c>
      <c r="F7" s="34">
        <v>4</v>
      </c>
      <c r="G7" s="34">
        <v>5</v>
      </c>
      <c r="H7" s="29" t="s">
        <v>3</v>
      </c>
      <c r="I7" s="29" t="s">
        <v>4</v>
      </c>
      <c r="J7" s="27">
        <f>C7</f>
        <v>1</v>
      </c>
      <c r="K7" s="28">
        <f>D7</f>
        <v>2</v>
      </c>
      <c r="L7" s="28">
        <f>E7</f>
        <v>3</v>
      </c>
      <c r="M7" s="28">
        <f>F7</f>
        <v>4</v>
      </c>
      <c r="N7" s="28">
        <f t="shared" ref="N7" si="0">G7</f>
        <v>5</v>
      </c>
      <c r="O7" s="29" t="s">
        <v>3</v>
      </c>
      <c r="P7" s="29" t="s">
        <v>4</v>
      </c>
    </row>
    <row r="8" spans="1:18" x14ac:dyDescent="0.5">
      <c r="A8" s="106" t="s">
        <v>16</v>
      </c>
      <c r="B8" s="30" t="s">
        <v>15</v>
      </c>
      <c r="C8" s="7">
        <f>SUMIF(Assignments!$A$3:$A$117,"=1",Assignments!$C$3:$C$117)</f>
        <v>0</v>
      </c>
      <c r="D8" s="8">
        <f>SUMIF(Assignments!$A$3:$A$117,"=2",Assignments!$C$3:$C$117)</f>
        <v>0</v>
      </c>
      <c r="E8" s="8">
        <f>SUMIF(Assignments!$A$3:$A$117,"=3",Assignments!$C$3:$C$117)</f>
        <v>0</v>
      </c>
      <c r="F8" s="35">
        <f>SUMIF(Assignments!$A$3:$A$117,"=4",Assignments!$C$3:$C$117)</f>
        <v>0</v>
      </c>
      <c r="G8" s="35">
        <f>SUMIF(Assignments!$A$3:$A$117,"=5",Assignments!$C$3:$C$117)</f>
        <v>0</v>
      </c>
      <c r="H8" s="9">
        <f>I8-SUM(C8:G8)</f>
        <v>59518</v>
      </c>
      <c r="I8" s="9">
        <f>Assignments!C119</f>
        <v>59518</v>
      </c>
      <c r="J8" s="10"/>
      <c r="K8" s="11"/>
      <c r="L8" s="11"/>
      <c r="M8" s="11"/>
      <c r="N8" s="11"/>
      <c r="O8" s="48"/>
      <c r="P8" s="12"/>
      <c r="R8" s="6"/>
    </row>
    <row r="9" spans="1:18" ht="25.8" x14ac:dyDescent="0.5">
      <c r="A9" s="107"/>
      <c r="B9" s="31" t="s">
        <v>34</v>
      </c>
      <c r="C9" s="13">
        <f>C8-$H$1</f>
        <v>-11903.6</v>
      </c>
      <c r="D9" s="14">
        <f>D8-$H$1</f>
        <v>-11903.6</v>
      </c>
      <c r="E9" s="14">
        <f>E8-$H$1</f>
        <v>-11903.6</v>
      </c>
      <c r="F9" s="36">
        <f>F8-$H$1</f>
        <v>-11903.6</v>
      </c>
      <c r="G9" s="36">
        <f>G8-$H$1</f>
        <v>-11903.6</v>
      </c>
      <c r="H9" s="15"/>
      <c r="I9" s="15">
        <f>MAX(C9:G9)-MIN(C9:G9)</f>
        <v>0</v>
      </c>
      <c r="J9" s="16">
        <f>C9/$H$1</f>
        <v>-1</v>
      </c>
      <c r="K9" s="17">
        <f>D9/$H$1</f>
        <v>-1</v>
      </c>
      <c r="L9" s="17">
        <f>E9/$H$1</f>
        <v>-1</v>
      </c>
      <c r="M9" s="17">
        <f>F9/$H$1</f>
        <v>-1</v>
      </c>
      <c r="N9" s="17">
        <f>G9/$H$1</f>
        <v>-1</v>
      </c>
      <c r="O9" s="49"/>
      <c r="P9" s="26">
        <f>I9/$H$1</f>
        <v>0</v>
      </c>
      <c r="R9" s="6"/>
    </row>
    <row r="10" spans="1:18" x14ac:dyDescent="0.5">
      <c r="A10" s="107"/>
      <c r="B10" s="32" t="s">
        <v>21</v>
      </c>
      <c r="C10" s="13">
        <f>SUMIF(Assignments!$A$3:$A$117,"=1",Assignments!$D$3:$D$117)</f>
        <v>0</v>
      </c>
      <c r="D10" s="14">
        <f>SUMIF(Assignments!$A$3:$A$117,"=2",Assignments!$D$3:$D$117)</f>
        <v>0</v>
      </c>
      <c r="E10" s="14">
        <f>SUMIF(Assignments!$A$3:$A$117,"=3",Assignments!$D$3:$D$117)</f>
        <v>0</v>
      </c>
      <c r="F10" s="36">
        <f>SUMIF(Assignments!$A$3:$A$117,"=4",Assignments!$D$3:$D$117)</f>
        <v>0</v>
      </c>
      <c r="G10" s="36">
        <f>SUMIF(Assignments!$A$3:$A$117,"=5",Assignments!$D$3:$D$117)</f>
        <v>0</v>
      </c>
      <c r="H10" s="15">
        <f t="shared" ref="H10:H31" si="1">I10-SUM(C10:G10)</f>
        <v>8138</v>
      </c>
      <c r="I10" s="60">
        <v>8138</v>
      </c>
      <c r="J10" s="16" t="e">
        <f>C10/C$8</f>
        <v>#DIV/0!</v>
      </c>
      <c r="K10" s="17" t="e">
        <f>D10/D$8</f>
        <v>#DIV/0!</v>
      </c>
      <c r="L10" s="17" t="e">
        <f>E10/E$8</f>
        <v>#DIV/0!</v>
      </c>
      <c r="M10" s="17" t="e">
        <f>F10/F$8</f>
        <v>#DIV/0!</v>
      </c>
      <c r="N10" s="17" t="e">
        <f t="shared" ref="N10:N11" si="2">G10/G$8</f>
        <v>#DIV/0!</v>
      </c>
      <c r="O10" s="49">
        <f>IF(H10&gt;0,H10/H$8,"")</f>
        <v>0.13673174501831378</v>
      </c>
      <c r="P10" s="18">
        <f>I10/I$8</f>
        <v>0.13673174501831378</v>
      </c>
      <c r="R10" s="6"/>
    </row>
    <row r="11" spans="1:18" x14ac:dyDescent="0.5">
      <c r="A11" s="107"/>
      <c r="B11" s="32" t="s">
        <v>0</v>
      </c>
      <c r="C11" s="13">
        <f>SUMIF(Assignments!$A$3:$A$117,"=1",Assignments!$E$3:$E$117)</f>
        <v>0</v>
      </c>
      <c r="D11" s="14">
        <f>SUMIF(Assignments!$A$3:$A$117,"=2",Assignments!$E$3:$E$117)</f>
        <v>0</v>
      </c>
      <c r="E11" s="14">
        <f>SUMIF(Assignments!$A$3:$A$117,"=3",Assignments!$E$3:$E$117)</f>
        <v>0</v>
      </c>
      <c r="F11" s="36">
        <f>SUMIF(Assignments!$A$3:$A$117,"=4",Assignments!$E$3:$E$117)</f>
        <v>0</v>
      </c>
      <c r="G11" s="36">
        <f>SUMIF(Assignments!$A$3:$A$117,"=5",Assignments!$E$3:$E$117)</f>
        <v>0</v>
      </c>
      <c r="H11" s="15">
        <f t="shared" si="1"/>
        <v>46881</v>
      </c>
      <c r="I11" s="60">
        <v>46881</v>
      </c>
      <c r="J11" s="16" t="e">
        <f>C11/C$8</f>
        <v>#DIV/0!</v>
      </c>
      <c r="K11" s="17" t="e">
        <f>D11/D$8</f>
        <v>#DIV/0!</v>
      </c>
      <c r="L11" s="17" t="e">
        <f>E11/E$8</f>
        <v>#DIV/0!</v>
      </c>
      <c r="M11" s="17" t="e">
        <f>F11/F$8</f>
        <v>#DIV/0!</v>
      </c>
      <c r="N11" s="17" t="e">
        <f t="shared" si="2"/>
        <v>#DIV/0!</v>
      </c>
      <c r="O11" s="49">
        <f>IF(H11&gt;0,H11/H$8,"")</f>
        <v>0.78767767734130856</v>
      </c>
      <c r="P11" s="18">
        <f>I11/I$8</f>
        <v>0.78767767734130856</v>
      </c>
      <c r="R11" s="6"/>
    </row>
    <row r="12" spans="1:18" x14ac:dyDescent="0.5">
      <c r="A12" s="107"/>
      <c r="B12" s="32" t="s">
        <v>51</v>
      </c>
      <c r="C12" s="13">
        <f>SUMIF(Assignments!$A$3:$A$117,"=1",Assignments!$F$3:$F$117)</f>
        <v>0</v>
      </c>
      <c r="D12" s="14">
        <f>SUMIF(Assignments!$A$3:$A$117,"=2",Assignments!$F$3:$F$117)</f>
        <v>0</v>
      </c>
      <c r="E12" s="14">
        <f>SUMIF(Assignments!$A$3:$A$117,"=3",Assignments!$F$3:$F$117)</f>
        <v>0</v>
      </c>
      <c r="F12" s="36">
        <f>SUMIF(Assignments!$A$3:$A$117,"=4",Assignments!$F$3:$F$117)</f>
        <v>0</v>
      </c>
      <c r="G12" s="36">
        <f>SUMIF(Assignments!$A$3:$A$117,"=5",Assignments!$F$3:$F$117)</f>
        <v>0</v>
      </c>
      <c r="H12" s="15">
        <f t="shared" si="1"/>
        <v>448</v>
      </c>
      <c r="I12" s="60">
        <v>448</v>
      </c>
      <c r="J12" s="16" t="e">
        <f t="shared" ref="J12" si="3">C12/C$8</f>
        <v>#DIV/0!</v>
      </c>
      <c r="K12" s="17" t="e">
        <f t="shared" ref="K12" si="4">D12/D$8</f>
        <v>#DIV/0!</v>
      </c>
      <c r="L12" s="17" t="e">
        <f t="shared" ref="L12:M12" si="5">E12/E$8</f>
        <v>#DIV/0!</v>
      </c>
      <c r="M12" s="17" t="e">
        <f t="shared" si="5"/>
        <v>#DIV/0!</v>
      </c>
      <c r="N12" s="17" t="e">
        <f t="shared" ref="N12" si="6">G12/G$8</f>
        <v>#DIV/0!</v>
      </c>
      <c r="O12" s="49">
        <f>IF(H12&gt;0,H12/H$8,"")</f>
        <v>7.5271346483416785E-3</v>
      </c>
      <c r="P12" s="18">
        <f>I12/I$8</f>
        <v>7.5271346483416785E-3</v>
      </c>
      <c r="R12" s="6"/>
    </row>
    <row r="13" spans="1:18" ht="13.2" thickBot="1" x14ac:dyDescent="0.55000000000000004">
      <c r="A13" s="107"/>
      <c r="B13" s="32" t="s">
        <v>19</v>
      </c>
      <c r="C13" s="13">
        <f>SUMIF(Assignments!$A$3:$A$117,"=1",Assignments!$G$3:$G$117)</f>
        <v>0</v>
      </c>
      <c r="D13" s="14">
        <f>SUMIF(Assignments!$A$3:$A$117,"=2",Assignments!$G$3:$G$117)</f>
        <v>0</v>
      </c>
      <c r="E13" s="14">
        <f>SUMIF(Assignments!$A$3:$A$117,"=3",Assignments!$G$3:$G$117)</f>
        <v>0</v>
      </c>
      <c r="F13" s="36">
        <f>SUMIF(Assignments!$A$3:$A$117,"=4",Assignments!$G$3:$G$117)</f>
        <v>0</v>
      </c>
      <c r="G13" s="36">
        <f>SUMIF(Assignments!$A$3:$A$117,"=5",Assignments!$G$3:$G$117)</f>
        <v>0</v>
      </c>
      <c r="H13" s="15">
        <f t="shared" si="1"/>
        <v>3122</v>
      </c>
      <c r="I13" s="61">
        <v>3122</v>
      </c>
      <c r="J13" s="16" t="e">
        <f>C13/C$8</f>
        <v>#DIV/0!</v>
      </c>
      <c r="K13" s="17" t="e">
        <f>D13/D$8</f>
        <v>#DIV/0!</v>
      </c>
      <c r="L13" s="17" t="e">
        <f>E13/E$8</f>
        <v>#DIV/0!</v>
      </c>
      <c r="M13" s="17" t="e">
        <f>F13/F$8</f>
        <v>#DIV/0!</v>
      </c>
      <c r="N13" s="17" t="e">
        <f>G13/G$8</f>
        <v>#DIV/0!</v>
      </c>
      <c r="O13" s="38">
        <f>IF(H13&gt;0,H13/H$8,"")</f>
        <v>5.2454719580631068E-2</v>
      </c>
      <c r="P13" s="18">
        <f>I13/I$8</f>
        <v>5.2454719580631068E-2</v>
      </c>
      <c r="R13" s="6"/>
    </row>
    <row r="14" spans="1:18" x14ac:dyDescent="0.5">
      <c r="A14" s="106" t="s">
        <v>17</v>
      </c>
      <c r="B14" s="30" t="s">
        <v>37</v>
      </c>
      <c r="C14" s="7">
        <f>SUMIF(Assignments!$A$3:$A$117,"=1",Assignments!$H$3:$H$117)</f>
        <v>0</v>
      </c>
      <c r="D14" s="8">
        <f>SUMIF(Assignments!$A$3:$A$117,"=2",Assignments!$H$3:$H$117)</f>
        <v>0</v>
      </c>
      <c r="E14" s="8">
        <f>SUMIF(Assignments!$A$3:$A$117,"=3",Assignments!$H$3:$H$117)</f>
        <v>0</v>
      </c>
      <c r="F14" s="35">
        <f>SUMIF(Assignments!$A$3:$A$117,"=4",Assignments!$H$3:$H$117)</f>
        <v>0</v>
      </c>
      <c r="G14" s="35">
        <f>SUMIF(Assignments!$A$3:$A$117,"=5",Assignments!$H$3:$H$117)</f>
        <v>0</v>
      </c>
      <c r="H14" s="9">
        <f t="shared" si="1"/>
        <v>47233</v>
      </c>
      <c r="I14" s="59">
        <v>47233</v>
      </c>
      <c r="J14" s="10"/>
      <c r="K14" s="11"/>
      <c r="L14" s="11"/>
      <c r="M14" s="11"/>
      <c r="N14" s="11"/>
      <c r="O14" s="49"/>
      <c r="P14" s="25"/>
      <c r="R14" s="6"/>
    </row>
    <row r="15" spans="1:18" x14ac:dyDescent="0.5">
      <c r="A15" s="107"/>
      <c r="B15" s="32" t="s">
        <v>24</v>
      </c>
      <c r="C15" s="13">
        <f>SUMIF(Assignments!$A$3:$A$117,"=1",Assignments!$I$3:$I$117)</f>
        <v>0</v>
      </c>
      <c r="D15" s="14">
        <f>SUMIF(Assignments!$A$3:$A$117,"=2",Assignments!$I$3:$I$117)</f>
        <v>0</v>
      </c>
      <c r="E15" s="14">
        <f>SUMIF(Assignments!$A$3:$A$117,"=3",Assignments!$I$3:$I$117)</f>
        <v>0</v>
      </c>
      <c r="F15" s="36">
        <f>SUMIF(Assignments!$A$3:$A$117,"=4",Assignments!$I$3:$I$117)</f>
        <v>0</v>
      </c>
      <c r="G15" s="36">
        <f>SUMIF(Assignments!$A$3:$A$117,"=5",Assignments!$I$3:$I$117)</f>
        <v>0</v>
      </c>
      <c r="H15" s="15">
        <f t="shared" si="1"/>
        <v>5804</v>
      </c>
      <c r="I15" s="59">
        <v>5804</v>
      </c>
      <c r="J15" s="16" t="e">
        <f>C15/C$14</f>
        <v>#DIV/0!</v>
      </c>
      <c r="K15" s="17" t="e">
        <f>D15/D$14</f>
        <v>#DIV/0!</v>
      </c>
      <c r="L15" s="17" t="e">
        <f>E15/E$14</f>
        <v>#DIV/0!</v>
      </c>
      <c r="M15" s="17" t="e">
        <f>F15/F$14</f>
        <v>#DIV/0!</v>
      </c>
      <c r="N15" s="17" t="e">
        <f t="shared" ref="N15:N16" si="7">G15/G$14</f>
        <v>#DIV/0!</v>
      </c>
      <c r="O15" s="49">
        <f>IF(H15&gt;0,H15/H$8,"")</f>
        <v>9.7516717631640853E-2</v>
      </c>
      <c r="P15" s="18">
        <f>I15/I$14</f>
        <v>0.12288018969788071</v>
      </c>
      <c r="R15" s="6"/>
    </row>
    <row r="16" spans="1:18" x14ac:dyDescent="0.5">
      <c r="A16" s="107"/>
      <c r="B16" s="32" t="s">
        <v>25</v>
      </c>
      <c r="C16" s="13">
        <f>SUMIF(Assignments!$A$3:$A$117,"=1",Assignments!$J$3:$J$117)</f>
        <v>0</v>
      </c>
      <c r="D16" s="14">
        <f>SUMIF(Assignments!$A$3:$A$117,"=2",Assignments!$J$3:$J$117)</f>
        <v>0</v>
      </c>
      <c r="E16" s="14">
        <f>SUMIF(Assignments!$A$3:$A$117,"=3",Assignments!$J$3:$J$117)</f>
        <v>0</v>
      </c>
      <c r="F16" s="36">
        <f>SUMIF(Assignments!$A$3:$A$117,"=4",Assignments!$J$3:$J$117)</f>
        <v>0</v>
      </c>
      <c r="G16" s="36">
        <f>SUMIF(Assignments!$A$3:$A$117,"=5",Assignments!$J$3:$J$117)</f>
        <v>0</v>
      </c>
      <c r="H16" s="15">
        <f t="shared" si="1"/>
        <v>38155</v>
      </c>
      <c r="I16" s="59">
        <v>38155</v>
      </c>
      <c r="J16" s="16" t="e">
        <f>C16/C$14</f>
        <v>#DIV/0!</v>
      </c>
      <c r="K16" s="17" t="e">
        <f>D16/D$14</f>
        <v>#DIV/0!</v>
      </c>
      <c r="L16" s="17" t="e">
        <f>E16/E$14</f>
        <v>#DIV/0!</v>
      </c>
      <c r="M16" s="17" t="e">
        <f>F16/F$14</f>
        <v>#DIV/0!</v>
      </c>
      <c r="N16" s="17" t="e">
        <f t="shared" si="7"/>
        <v>#DIV/0!</v>
      </c>
      <c r="O16" s="49">
        <f>IF(H16&gt;0,H16/H$8,"")</f>
        <v>0.64106656809704632</v>
      </c>
      <c r="P16" s="18">
        <f>I16/I$14</f>
        <v>0.80780386594118514</v>
      </c>
      <c r="R16" s="6"/>
    </row>
    <row r="17" spans="1:18" x14ac:dyDescent="0.5">
      <c r="A17" s="107"/>
      <c r="B17" s="32" t="s">
        <v>51</v>
      </c>
      <c r="C17" s="13">
        <f>SUMIF(Assignments!$A$3:$A$117,"=1",Assignments!$K$3:$K$117)</f>
        <v>0</v>
      </c>
      <c r="D17" s="14">
        <f>SUMIF(Assignments!$A$3:$A$117,"=2",Assignments!$K$3:$K$117)</f>
        <v>0</v>
      </c>
      <c r="E17" s="14">
        <f>SUMIF(Assignments!$A$3:$A$117,"=3",Assignments!$K$3:$K$117)</f>
        <v>0</v>
      </c>
      <c r="F17" s="36">
        <f>SUMIF(Assignments!$A$3:$A$117,"=4",Assignments!$K$3:$K$117)</f>
        <v>0</v>
      </c>
      <c r="G17" s="36">
        <f>SUMIF(Assignments!$A$3:$A$117,"=5",Assignments!$K$3:$K$117)</f>
        <v>0</v>
      </c>
      <c r="H17" s="15">
        <f t="shared" si="1"/>
        <v>334</v>
      </c>
      <c r="I17" s="59">
        <v>334</v>
      </c>
      <c r="J17" s="16" t="e">
        <f t="shared" ref="J17" si="8">C17/C$14</f>
        <v>#DIV/0!</v>
      </c>
      <c r="K17" s="17" t="e">
        <f t="shared" ref="K17" si="9">D17/D$14</f>
        <v>#DIV/0!</v>
      </c>
      <c r="L17" s="17" t="e">
        <f t="shared" ref="L17:M17" si="10">E17/E$14</f>
        <v>#DIV/0!</v>
      </c>
      <c r="M17" s="17" t="e">
        <f t="shared" si="10"/>
        <v>#DIV/0!</v>
      </c>
      <c r="N17" s="17" t="e">
        <f t="shared" ref="N17" si="11">G17/G$14</f>
        <v>#DIV/0!</v>
      </c>
      <c r="O17" s="49">
        <f>IF(H17&gt;0,H17/H$8,"")</f>
        <v>5.6117477065761616E-3</v>
      </c>
      <c r="P17" s="18">
        <f>I17/I$14</f>
        <v>7.0713272500158783E-3</v>
      </c>
      <c r="R17" s="6"/>
    </row>
    <row r="18" spans="1:18" ht="13.2" thickBot="1" x14ac:dyDescent="0.55000000000000004">
      <c r="A18" s="107"/>
      <c r="B18" s="32" t="s">
        <v>26</v>
      </c>
      <c r="C18" s="13">
        <f>SUMIF(Assignments!$A$3:$A$117,"=1",Assignments!$L$3:$L$117)</f>
        <v>0</v>
      </c>
      <c r="D18" s="14">
        <f>SUMIF(Assignments!$A$3:$A$117,"=2",Assignments!$L$3:$L$117)</f>
        <v>0</v>
      </c>
      <c r="E18" s="14">
        <f>SUMIF(Assignments!$A$3:$A$117,"=3",Assignments!$L$3:$L$117)</f>
        <v>0</v>
      </c>
      <c r="F18" s="36">
        <f>SUMIF(Assignments!$A$3:$A$117,"=4",Assignments!$L$3:$L$117)</f>
        <v>0</v>
      </c>
      <c r="G18" s="36">
        <f>SUMIF(Assignments!$A$3:$A$117,"=5",Assignments!$L$3:$L$117)</f>
        <v>0</v>
      </c>
      <c r="H18" s="15">
        <f t="shared" si="1"/>
        <v>2259</v>
      </c>
      <c r="I18" s="59">
        <v>2259</v>
      </c>
      <c r="J18" s="16" t="e">
        <f>C18/C$14</f>
        <v>#DIV/0!</v>
      </c>
      <c r="K18" s="17" t="e">
        <f>D18/D$14</f>
        <v>#DIV/0!</v>
      </c>
      <c r="L18" s="17" t="e">
        <f>E18/E$14</f>
        <v>#DIV/0!</v>
      </c>
      <c r="M18" s="17" t="e">
        <f>F18/F$14</f>
        <v>#DIV/0!</v>
      </c>
      <c r="N18" s="17" t="e">
        <f>G18/G$14</f>
        <v>#DIV/0!</v>
      </c>
      <c r="O18" s="49">
        <f>IF(H18&gt;0,H18/H$8,"")</f>
        <v>3.795490439866931E-2</v>
      </c>
      <c r="P18" s="18">
        <f>I18/I$14</f>
        <v>4.7826731310736136E-2</v>
      </c>
      <c r="R18" s="6"/>
    </row>
    <row r="19" spans="1:18" x14ac:dyDescent="0.5">
      <c r="A19" s="106" t="s">
        <v>22</v>
      </c>
      <c r="B19" s="30" t="s">
        <v>18</v>
      </c>
      <c r="C19" s="7">
        <f>SUMIF(Assignments!$A$3:$A$117,"=1",Assignments!$M$3:$M$117)</f>
        <v>0</v>
      </c>
      <c r="D19" s="8">
        <f>SUMIF(Assignments!$A$3:$A$117,"=2",Assignments!$M$3:$M$117)</f>
        <v>0</v>
      </c>
      <c r="E19" s="8">
        <f>SUMIF(Assignments!$A$3:$A$117,"=3",Assignments!$M$3:$M$117)</f>
        <v>0</v>
      </c>
      <c r="F19" s="35">
        <f>SUMIF(Assignments!$A$3:$A$117,"=4",Assignments!$M$3:$M$117)</f>
        <v>0</v>
      </c>
      <c r="G19" s="35">
        <f>SUMIF(Assignments!$A$3:$A$117,"=5",Assignments!$M$3:$M$117)</f>
        <v>0</v>
      </c>
      <c r="H19" s="9">
        <f t="shared" si="1"/>
        <v>45923.987845999989</v>
      </c>
      <c r="I19" s="62">
        <v>45923.987845999989</v>
      </c>
      <c r="J19" s="10"/>
      <c r="K19" s="11"/>
      <c r="L19" s="11"/>
      <c r="M19" s="11"/>
      <c r="N19" s="11"/>
      <c r="O19" s="50"/>
      <c r="P19" s="25"/>
      <c r="R19" s="6"/>
    </row>
    <row r="20" spans="1:18" x14ac:dyDescent="0.5">
      <c r="A20" s="107"/>
      <c r="B20" s="32" t="s">
        <v>24</v>
      </c>
      <c r="C20" s="13">
        <f>SUMIF(Assignments!$A$3:$A$117,"=1",Assignments!$N$3:$N$117)</f>
        <v>0</v>
      </c>
      <c r="D20" s="14">
        <f>SUMIF(Assignments!$A$3:$A$117,"=2",Assignments!$N$3:$N$117)</f>
        <v>0</v>
      </c>
      <c r="E20" s="14">
        <f>SUMIF(Assignments!$A$3:$A$117,"=3",Assignments!$N$3:$N$117)</f>
        <v>0</v>
      </c>
      <c r="F20" s="36">
        <f>SUMIF(Assignments!$A$3:$A$117,"=4",Assignments!$N$3:$N$117)</f>
        <v>0</v>
      </c>
      <c r="G20" s="36">
        <f>SUMIF(Assignments!$A$3:$A$117,"=5",Assignments!$N$3:$N$117)</f>
        <v>0</v>
      </c>
      <c r="H20" s="15">
        <f t="shared" si="1"/>
        <v>3908.1330860000007</v>
      </c>
      <c r="I20" s="60">
        <v>3908.1330860000007</v>
      </c>
      <c r="J20" s="16" t="e">
        <f>C20/C$19</f>
        <v>#DIV/0!</v>
      </c>
      <c r="K20" s="17" t="e">
        <f>D20/D$19</f>
        <v>#DIV/0!</v>
      </c>
      <c r="L20" s="17" t="e">
        <f>E20/E$19</f>
        <v>#DIV/0!</v>
      </c>
      <c r="M20" s="17" t="e">
        <f>F20/F$19</f>
        <v>#DIV/0!</v>
      </c>
      <c r="N20" s="17" t="e">
        <f t="shared" ref="N20:N21" si="12">G20/G$19</f>
        <v>#DIV/0!</v>
      </c>
      <c r="O20" s="49">
        <f>IF(H20&gt;0,H20/H$8,"")</f>
        <v>6.5663044557948871E-2</v>
      </c>
      <c r="P20" s="18">
        <f>I20/I$19</f>
        <v>8.5100037459843583E-2</v>
      </c>
      <c r="R20" s="6"/>
    </row>
    <row r="21" spans="1:18" x14ac:dyDescent="0.5">
      <c r="A21" s="107"/>
      <c r="B21" s="32" t="s">
        <v>25</v>
      </c>
      <c r="C21" s="13">
        <f>SUMIF(Assignments!$A$3:$A$117,"=1",Assignments!$O$3:$O$117)</f>
        <v>0</v>
      </c>
      <c r="D21" s="14">
        <f>SUMIF(Assignments!$A$3:$A$117,"=2",Assignments!$O$3:$O$117)</f>
        <v>0</v>
      </c>
      <c r="E21" s="14">
        <f>SUMIF(Assignments!$A$3:$A$117,"=3",Assignments!$O$3:$O$117)</f>
        <v>0</v>
      </c>
      <c r="F21" s="36">
        <f>SUMIF(Assignments!$A$3:$A$117,"=4",Assignments!$O$3:$O$117)</f>
        <v>0</v>
      </c>
      <c r="G21" s="36">
        <f>SUMIF(Assignments!$A$3:$A$117,"=5",Assignments!$O$3:$O$117)</f>
        <v>0</v>
      </c>
      <c r="H21" s="15">
        <f t="shared" si="1"/>
        <v>38668.913581000001</v>
      </c>
      <c r="I21" s="60">
        <v>38668.913581000001</v>
      </c>
      <c r="J21" s="16" t="e">
        <f>C21/C$19</f>
        <v>#DIV/0!</v>
      </c>
      <c r="K21" s="17" t="e">
        <f>D21/D$19</f>
        <v>#DIV/0!</v>
      </c>
      <c r="L21" s="17" t="e">
        <f>E21/E$19</f>
        <v>#DIV/0!</v>
      </c>
      <c r="M21" s="17" t="e">
        <f>F21/F$19</f>
        <v>#DIV/0!</v>
      </c>
      <c r="N21" s="17" t="e">
        <f t="shared" si="12"/>
        <v>#DIV/0!</v>
      </c>
      <c r="O21" s="49">
        <f>IF(H21&gt;0,H21/H$8,"")</f>
        <v>0.64970115899391778</v>
      </c>
      <c r="P21" s="18">
        <f>I21/I$19</f>
        <v>0.84201994196738927</v>
      </c>
      <c r="R21" s="6"/>
    </row>
    <row r="22" spans="1:18" x14ac:dyDescent="0.5">
      <c r="A22" s="107"/>
      <c r="B22" s="32" t="s">
        <v>51</v>
      </c>
      <c r="C22" s="13">
        <f>SUMIF(Assignments!$A$3:$A$117,"=1",Assignments!$P$3:$P$117)</f>
        <v>0</v>
      </c>
      <c r="D22" s="14">
        <f>SUMIF(Assignments!$A$3:$A$117,"=2",Assignments!$P$3:$P$117)</f>
        <v>0</v>
      </c>
      <c r="E22" s="14">
        <f>SUMIF(Assignments!$A$3:$A$117,"=3",Assignments!$P$3:$P$117)</f>
        <v>0</v>
      </c>
      <c r="F22" s="36">
        <f>SUMIF(Assignments!$A$3:$A$117,"=4",Assignments!$P$3:$P$117)</f>
        <v>0</v>
      </c>
      <c r="G22" s="36">
        <f>SUMIF(Assignments!$A$3:$A$117,"=5",Assignments!$P$3:$P$117)</f>
        <v>0</v>
      </c>
      <c r="H22" s="15">
        <f t="shared" si="1"/>
        <v>360.77313600000002</v>
      </c>
      <c r="I22" s="60">
        <v>360.77313600000002</v>
      </c>
      <c r="J22" s="16" t="e">
        <f t="shared" ref="J22" si="13">C22/C$19</f>
        <v>#DIV/0!</v>
      </c>
      <c r="K22" s="17" t="e">
        <f t="shared" ref="K22" si="14">D22/D$19</f>
        <v>#DIV/0!</v>
      </c>
      <c r="L22" s="17" t="e">
        <f t="shared" ref="L22:M22" si="15">E22/E$19</f>
        <v>#DIV/0!</v>
      </c>
      <c r="M22" s="17" t="e">
        <f t="shared" si="15"/>
        <v>#DIV/0!</v>
      </c>
      <c r="N22" s="17" t="e">
        <f t="shared" ref="N22" si="16">G22/G$19</f>
        <v>#DIV/0!</v>
      </c>
      <c r="O22" s="49">
        <f>IF(H22&gt;0,H22/H$8,"")</f>
        <v>6.0615802950367958E-3</v>
      </c>
      <c r="P22" s="18">
        <f>I22/I$19</f>
        <v>7.8558756092742855E-3</v>
      </c>
      <c r="R22" s="6"/>
    </row>
    <row r="23" spans="1:18" ht="13.2" thickBot="1" x14ac:dyDescent="0.55000000000000004">
      <c r="A23" s="107"/>
      <c r="B23" s="32" t="s">
        <v>26</v>
      </c>
      <c r="C23" s="13">
        <f>SUMIF(Assignments!$A$3:$A$117,"=1",Assignments!$Q$3:$Q$117)</f>
        <v>0</v>
      </c>
      <c r="D23" s="14">
        <f>SUMIF(Assignments!$A$3:$A$117,"=2",Assignments!$Q$3:$Q$117)</f>
        <v>0</v>
      </c>
      <c r="E23" s="14">
        <f>SUMIF(Assignments!$A$3:$A$117,"=3",Assignments!$Q$3:$Q$117)</f>
        <v>0</v>
      </c>
      <c r="F23" s="36">
        <f>SUMIF(Assignments!$A$3:$A$117,"=4",Assignments!$Q$3:$Q$117)</f>
        <v>0</v>
      </c>
      <c r="G23" s="36">
        <f>SUMIF(Assignments!$A$3:$A$117,"=5",Assignments!$Q$3:$Q$117)</f>
        <v>0</v>
      </c>
      <c r="H23" s="15">
        <f t="shared" si="1"/>
        <v>2440.6888330000006</v>
      </c>
      <c r="I23" s="61">
        <v>2440.6888330000006</v>
      </c>
      <c r="J23" s="16" t="e">
        <f>C23/C$19</f>
        <v>#DIV/0!</v>
      </c>
      <c r="K23" s="17" t="e">
        <f>D23/D$19</f>
        <v>#DIV/0!</v>
      </c>
      <c r="L23" s="17" t="e">
        <f>E23/E$19</f>
        <v>#DIV/0!</v>
      </c>
      <c r="M23" s="17" t="e">
        <f>F23/F$19</f>
        <v>#DIV/0!</v>
      </c>
      <c r="N23" s="17" t="e">
        <f>G23/G$19</f>
        <v>#DIV/0!</v>
      </c>
      <c r="O23" s="38">
        <f>IF(H23&gt;0,H23/H$8,"")</f>
        <v>4.100757473369402E-2</v>
      </c>
      <c r="P23" s="18">
        <f>I23/I$19</f>
        <v>5.3146273820656155E-2</v>
      </c>
      <c r="R23" s="6"/>
    </row>
    <row r="24" spans="1:18" x14ac:dyDescent="0.5">
      <c r="A24" s="106" t="s">
        <v>52</v>
      </c>
      <c r="B24" s="30" t="s">
        <v>38</v>
      </c>
      <c r="C24" s="7">
        <f>SUMIF(Assignments!$A$3:$A$117,"=1",Assignments!$R$3:$R$117)</f>
        <v>0</v>
      </c>
      <c r="D24" s="8">
        <f>SUMIF(Assignments!$A$3:$A$117,"=2",Assignments!$R$3:$R$117)</f>
        <v>0</v>
      </c>
      <c r="E24" s="8">
        <f>SUMIF(Assignments!$A$3:$A$117,"=3",Assignments!$R$3:$R$117)</f>
        <v>0</v>
      </c>
      <c r="F24" s="35">
        <f>SUMIF(Assignments!$A$3:$A$117,"=4",Assignments!$R$3:$R$117)</f>
        <v>0</v>
      </c>
      <c r="G24" s="35">
        <f>SUMIF(Assignments!$A$3:$A$117,"=5",Assignments!$R$3:$R$117)</f>
        <v>0</v>
      </c>
      <c r="H24" s="9">
        <f t="shared" si="1"/>
        <v>38680.999963999988</v>
      </c>
      <c r="I24" s="59">
        <v>38680.999963999988</v>
      </c>
      <c r="J24" s="10"/>
      <c r="K24" s="11"/>
      <c r="L24" s="11"/>
      <c r="M24" s="11"/>
      <c r="N24" s="11"/>
      <c r="O24" s="49"/>
      <c r="P24" s="25"/>
      <c r="R24" s="6"/>
    </row>
    <row r="25" spans="1:18" s="54" customFormat="1" x14ac:dyDescent="0.5">
      <c r="A25" s="107"/>
      <c r="B25" s="32" t="s">
        <v>40</v>
      </c>
      <c r="C25" s="13">
        <f>SUMIF(Assignments!$A$3:$A$117,"=1",Assignments!$S$3:$S$117)</f>
        <v>0</v>
      </c>
      <c r="D25" s="14">
        <f>SUMIF(Assignments!$A$3:$A$117,"=2",Assignments!$S$3:$S$117)</f>
        <v>0</v>
      </c>
      <c r="E25" s="14">
        <f>SUMIF(Assignments!$A$3:$A$117,"=3",Assignments!$S$3:$S$117)</f>
        <v>0</v>
      </c>
      <c r="F25" s="36">
        <f>SUMIF(Assignments!$A$3:$A$117,"=4",Assignments!$S$3:$S$117)</f>
        <v>0</v>
      </c>
      <c r="G25" s="36">
        <f>SUMIF(Assignments!$A$3:$A$117,"=5",Assignments!$S$3:$S$117)</f>
        <v>0</v>
      </c>
      <c r="H25" s="15">
        <f t="shared" si="1"/>
        <v>2769.1849439999992</v>
      </c>
      <c r="I25" s="59">
        <v>2769.1849439999992</v>
      </c>
      <c r="J25" s="16" t="e">
        <f>C25/C$24</f>
        <v>#DIV/0!</v>
      </c>
      <c r="K25" s="17" t="e">
        <f>D25/D$24</f>
        <v>#DIV/0!</v>
      </c>
      <c r="L25" s="17" t="e">
        <f>E25/E$24</f>
        <v>#DIV/0!</v>
      </c>
      <c r="M25" s="17" t="e">
        <f>F25/F$24</f>
        <v>#DIV/0!</v>
      </c>
      <c r="N25" s="17" t="e">
        <f t="shared" ref="N25:N27" si="17">G25/G$24</f>
        <v>#DIV/0!</v>
      </c>
      <c r="O25" s="49">
        <f>IF(H25&gt;0,H25/H$8,"")</f>
        <v>4.6526848079572553E-2</v>
      </c>
      <c r="P25" s="18">
        <f>I25/I$24</f>
        <v>7.159031427773975E-2</v>
      </c>
      <c r="R25" s="6"/>
    </row>
    <row r="26" spans="1:18" x14ac:dyDescent="0.5">
      <c r="A26" s="107"/>
      <c r="B26" s="32" t="s">
        <v>20</v>
      </c>
      <c r="C26" s="13">
        <f>SUMIF(Assignments!$A$3:$A$117,"=1",Assignments!$T$3:$T$117)</f>
        <v>0</v>
      </c>
      <c r="D26" s="14">
        <f>SUMIF(Assignments!$A$3:$A$117,"=2",Assignments!$T$3:$T$117)</f>
        <v>0</v>
      </c>
      <c r="E26" s="14">
        <f>SUMIF(Assignments!$A$3:$A$117,"=3",Assignments!$T$3:$T$117)</f>
        <v>0</v>
      </c>
      <c r="F26" s="36">
        <f>SUMIF(Assignments!$A$3:$A$117,"=4",Assignments!$T$3:$T$117)</f>
        <v>0</v>
      </c>
      <c r="G26" s="36">
        <f>SUMIF(Assignments!$A$3:$A$117,"=5",Assignments!$T$3:$T$117)</f>
        <v>0</v>
      </c>
      <c r="H26" s="15">
        <f t="shared" si="1"/>
        <v>960.84310100000016</v>
      </c>
      <c r="I26" s="59">
        <v>960.84310100000016</v>
      </c>
      <c r="J26" s="16" t="e">
        <f>C26/C$24</f>
        <v>#DIV/0!</v>
      </c>
      <c r="K26" s="17" t="e">
        <f>D26/D$24</f>
        <v>#DIV/0!</v>
      </c>
      <c r="L26" s="17" t="e">
        <f>E26/E$24</f>
        <v>#DIV/0!</v>
      </c>
      <c r="M26" s="17" t="e">
        <f>F26/F$24</f>
        <v>#DIV/0!</v>
      </c>
      <c r="N26" s="17" t="e">
        <f t="shared" si="17"/>
        <v>#DIV/0!</v>
      </c>
      <c r="O26" s="49">
        <f>IF(H26&gt;0,H26/H$8,"")</f>
        <v>1.6143739725797239E-2</v>
      </c>
      <c r="P26" s="18">
        <f>I26/I$24</f>
        <v>2.4840182567520151E-2</v>
      </c>
      <c r="R26" s="6"/>
    </row>
    <row r="27" spans="1:18" ht="13.2" thickBot="1" x14ac:dyDescent="0.55000000000000004">
      <c r="A27" s="108"/>
      <c r="B27" s="33" t="s">
        <v>41</v>
      </c>
      <c r="C27" s="19">
        <f>SUMIF(Assignments!$A$3:$A$117,"=1",Assignments!$U$3:$U$117)</f>
        <v>0</v>
      </c>
      <c r="D27" s="20">
        <f>SUMIF(Assignments!$A$3:$A$117,"=2",Assignments!$U$3:$U$117)</f>
        <v>0</v>
      </c>
      <c r="E27" s="20">
        <f>SUMIF(Assignments!$A$3:$A$117,"=3",Assignments!$U$3:$U$117)</f>
        <v>0</v>
      </c>
      <c r="F27" s="37">
        <f>SUMIF(Assignments!$A$3:$A$117,"=4",Assignments!$U$3:$U$117)</f>
        <v>0</v>
      </c>
      <c r="G27" s="37">
        <f>SUMIF(Assignments!$A$3:$A$117,"=5",Assignments!$U$3:$U$117)</f>
        <v>0</v>
      </c>
      <c r="H27" s="21">
        <f t="shared" si="1"/>
        <v>166.86389399999993</v>
      </c>
      <c r="I27" s="59">
        <v>166.86389399999993</v>
      </c>
      <c r="J27" s="22" t="e">
        <f>C27/C$24</f>
        <v>#DIV/0!</v>
      </c>
      <c r="K27" s="23" t="e">
        <f>D27/D$24</f>
        <v>#DIV/0!</v>
      </c>
      <c r="L27" s="23" t="e">
        <f>E27/E$24</f>
        <v>#DIV/0!</v>
      </c>
      <c r="M27" s="23" t="e">
        <f>F27/F$24</f>
        <v>#DIV/0!</v>
      </c>
      <c r="N27" s="23" t="e">
        <f t="shared" si="17"/>
        <v>#DIV/0!</v>
      </c>
      <c r="O27" s="49">
        <f>IF(H27&gt;0,H27/H$8,"")</f>
        <v>2.8035870492960102E-3</v>
      </c>
      <c r="P27" s="24">
        <f>I27/I$24</f>
        <v>4.3138464402496949E-3</v>
      </c>
      <c r="R27" s="6"/>
    </row>
    <row r="28" spans="1:18" x14ac:dyDescent="0.5">
      <c r="A28" s="106" t="s">
        <v>53</v>
      </c>
      <c r="B28" s="30" t="s">
        <v>39</v>
      </c>
      <c r="C28" s="7">
        <f>SUMIF(Assignments!$A$3:$A$117,"=1",Assignments!$V$3:$V$117)</f>
        <v>0</v>
      </c>
      <c r="D28" s="8">
        <f>SUMIF(Assignments!$A$3:$A$117,"=2",Assignments!$V$3:$V$117)</f>
        <v>0</v>
      </c>
      <c r="E28" s="8">
        <f>SUMIF(Assignments!$A$3:$A$117,"=3",Assignments!$V$3:$V$117)</f>
        <v>0</v>
      </c>
      <c r="F28" s="35">
        <f>SUMIF(Assignments!$A$3:$A$117,"=4",Assignments!$V$3:$V$117)</f>
        <v>0</v>
      </c>
      <c r="G28" s="35">
        <f>SUMIF(Assignments!$A$3:$A$117,"=5",Assignments!$V$3:$V$117)</f>
        <v>0</v>
      </c>
      <c r="H28" s="9">
        <f t="shared" si="1"/>
        <v>20113.924378</v>
      </c>
      <c r="I28" s="62">
        <v>20113.924378</v>
      </c>
      <c r="J28" s="10"/>
      <c r="K28" s="11"/>
      <c r="L28" s="11"/>
      <c r="M28" s="11"/>
      <c r="N28" s="11"/>
      <c r="O28" s="50"/>
      <c r="P28" s="25"/>
      <c r="R28" s="6"/>
    </row>
    <row r="29" spans="1:18" x14ac:dyDescent="0.5">
      <c r="A29" s="107"/>
      <c r="B29" s="32" t="s">
        <v>40</v>
      </c>
      <c r="C29" s="13">
        <f>SUMIF(Assignments!$A$3:$A$117,"=1",Assignments!$W$3:$W$117)</f>
        <v>0</v>
      </c>
      <c r="D29" s="14">
        <f>SUMIF(Assignments!$A$3:$A$117,"=2",Assignments!$W$3:$W$117)</f>
        <v>0</v>
      </c>
      <c r="E29" s="14">
        <f>SUMIF(Assignments!$A$3:$A$117,"=3",Assignments!$W$3:$W$117)</f>
        <v>0</v>
      </c>
      <c r="F29" s="36">
        <f>SUMIF(Assignments!$A$3:$A$117,"=4",Assignments!$W$3:$W$117)</f>
        <v>0</v>
      </c>
      <c r="G29" s="36">
        <f>SUMIF(Assignments!$A$3:$A$117,"=5",Assignments!$W$3:$W$117)</f>
        <v>0</v>
      </c>
      <c r="H29" s="15">
        <f t="shared" si="1"/>
        <v>1021.1398580000003</v>
      </c>
      <c r="I29" s="60">
        <v>1021.1398580000003</v>
      </c>
      <c r="J29" s="16" t="e">
        <f>C29/C$28</f>
        <v>#DIV/0!</v>
      </c>
      <c r="K29" s="17" t="e">
        <f>D29/D$28</f>
        <v>#DIV/0!</v>
      </c>
      <c r="L29" s="17" t="e">
        <f>E29/E$28</f>
        <v>#DIV/0!</v>
      </c>
      <c r="M29" s="17" t="e">
        <f>F29/F$28</f>
        <v>#DIV/0!</v>
      </c>
      <c r="N29" s="17" t="e">
        <f t="shared" ref="N29:N31" si="18">G29/G$28</f>
        <v>#DIV/0!</v>
      </c>
      <c r="O29" s="49">
        <f>IF(H29&gt;0,H29/H$8,"")</f>
        <v>1.715682412043416E-2</v>
      </c>
      <c r="P29" s="18">
        <f>I29/I$28</f>
        <v>5.0767808350561966E-2</v>
      </c>
      <c r="R29" s="6"/>
    </row>
    <row r="30" spans="1:18" x14ac:dyDescent="0.5">
      <c r="A30" s="107"/>
      <c r="B30" s="32" t="s">
        <v>20</v>
      </c>
      <c r="C30" s="13">
        <f>SUMIF(Assignments!$A$3:$A$117,"=1",Assignments!$X$3:$X$117)</f>
        <v>0</v>
      </c>
      <c r="D30" s="14">
        <f>SUMIF(Assignments!$A$3:$A$117,"=2",Assignments!$X$3:$X$117)</f>
        <v>0</v>
      </c>
      <c r="E30" s="14">
        <f>SUMIF(Assignments!$A$3:$A$117,"=3",Assignments!$X$3:$X$117)</f>
        <v>0</v>
      </c>
      <c r="F30" s="36">
        <f>SUMIF(Assignments!$A$3:$A$117,"=4",Assignments!$X$3:$X$117)</f>
        <v>0</v>
      </c>
      <c r="G30" s="36">
        <f>SUMIF(Assignments!$A$3:$A$117,"=5",Assignments!$X$3:$X$117)</f>
        <v>0</v>
      </c>
      <c r="H30" s="15">
        <f t="shared" si="1"/>
        <v>473.31946600000003</v>
      </c>
      <c r="I30" s="60">
        <v>473.31946600000003</v>
      </c>
      <c r="J30" s="16" t="e">
        <f>C30/C$28</f>
        <v>#DIV/0!</v>
      </c>
      <c r="K30" s="17" t="e">
        <f>D30/D$28</f>
        <v>#DIV/0!</v>
      </c>
      <c r="L30" s="17" t="e">
        <f>E30/E$28</f>
        <v>#DIV/0!</v>
      </c>
      <c r="M30" s="17" t="e">
        <f>F30/F$28</f>
        <v>#DIV/0!</v>
      </c>
      <c r="N30" s="17" t="e">
        <f t="shared" si="18"/>
        <v>#DIV/0!</v>
      </c>
      <c r="O30" s="49">
        <f>IF(H30&gt;0,H30/H$8,"")</f>
        <v>7.9525431970160296E-3</v>
      </c>
      <c r="P30" s="18">
        <f>I30/I$28</f>
        <v>2.353193027401965E-2</v>
      </c>
      <c r="R30" s="6"/>
    </row>
    <row r="31" spans="1:18" ht="13.2" thickBot="1" x14ac:dyDescent="0.55000000000000004">
      <c r="A31" s="108"/>
      <c r="B31" s="33" t="s">
        <v>41</v>
      </c>
      <c r="C31" s="19">
        <f>SUMIF(Assignments!$A$3:$A$117,"=1",Assignments!$Y$3:$Y$117)</f>
        <v>0</v>
      </c>
      <c r="D31" s="20">
        <f>SUMIF(Assignments!$A$3:$A$117,"=2",Assignments!$Y$3:$Y$117)</f>
        <v>0</v>
      </c>
      <c r="E31" s="20">
        <f>SUMIF(Assignments!$A$3:$A$117,"=3",Assignments!$Y$3:$Y$117)</f>
        <v>0</v>
      </c>
      <c r="F31" s="37">
        <f>SUMIF(Assignments!$A$3:$A$117,"=4",Assignments!$Y$3:$Y$117)</f>
        <v>0</v>
      </c>
      <c r="G31" s="37">
        <f>SUMIF(Assignments!$A$3:$A$117,"=5",Assignments!$Y$3:$Y$117)</f>
        <v>0</v>
      </c>
      <c r="H31" s="21">
        <f t="shared" si="1"/>
        <v>62.931948999999989</v>
      </c>
      <c r="I31" s="61">
        <v>62.931948999999989</v>
      </c>
      <c r="J31" s="22" t="e">
        <f>C31/C$28</f>
        <v>#DIV/0!</v>
      </c>
      <c r="K31" s="23" t="e">
        <f>D31/D$28</f>
        <v>#DIV/0!</v>
      </c>
      <c r="L31" s="23" t="e">
        <f>E31/E$28</f>
        <v>#DIV/0!</v>
      </c>
      <c r="M31" s="23" t="e">
        <f>F31/F$28</f>
        <v>#DIV/0!</v>
      </c>
      <c r="N31" s="23" t="e">
        <f t="shared" si="18"/>
        <v>#DIV/0!</v>
      </c>
      <c r="O31" s="38">
        <f>IF(H31&gt;0,H31/H$8,"")</f>
        <v>1.0573599415302931E-3</v>
      </c>
      <c r="P31" s="24">
        <f>I31/I$28</f>
        <v>3.1287752612231675E-3</v>
      </c>
      <c r="R31" s="6"/>
    </row>
    <row r="32" spans="1:18" ht="15.6" x14ac:dyDescent="0.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20" ht="15.6" x14ac:dyDescent="0.6">
      <c r="A33" s="1" t="s">
        <v>46</v>
      </c>
    </row>
    <row r="34" spans="1:20" x14ac:dyDescent="0.5">
      <c r="A34" s="105" t="s">
        <v>50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</row>
    <row r="35" spans="1:20" x14ac:dyDescent="0.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</row>
    <row r="36" spans="1:20" x14ac:dyDescent="0.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</row>
    <row r="37" spans="1:20" x14ac:dyDescent="0.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</row>
    <row r="38" spans="1:20" x14ac:dyDescent="0.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</row>
    <row r="39" spans="1:20" x14ac:dyDescent="0.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</row>
  </sheetData>
  <sheetProtection sheet="1" selectLockedCells="1"/>
  <protectedRanges>
    <protectedRange sqref="A3:B3 J6:N6 C6:G6" name="Range1"/>
  </protectedRanges>
  <mergeCells count="9">
    <mergeCell ref="A3:G4"/>
    <mergeCell ref="C6:I6"/>
    <mergeCell ref="A34:T39"/>
    <mergeCell ref="A24:A27"/>
    <mergeCell ref="A28:A31"/>
    <mergeCell ref="A19:A23"/>
    <mergeCell ref="A14:A18"/>
    <mergeCell ref="A8:A13"/>
    <mergeCell ref="J6:P6"/>
  </mergeCells>
  <phoneticPr fontId="2" type="noConversion"/>
  <conditionalFormatting sqref="P9">
    <cfRule type="cellIs" dxfId="0" priority="1" stopIfTrue="1" operator="between">
      <formula>-0.05</formula>
      <formula>0.05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5-district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2017-09-27T17:23:44Z</dcterms:modified>
</cp:coreProperties>
</file>